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4/1º Trimestre/Publicar/"/>
    </mc:Choice>
  </mc:AlternateContent>
  <xr:revisionPtr revIDLastSave="7" documentId="8_{0F7E37BD-533C-4BDE-8D61-AFEA4C59315F}" xr6:coauthVersionLast="47" xr6:coauthVersionMax="47" xr10:uidLastSave="{07BEA2B7-3ED0-4738-9029-B41B51CA1DD5}"/>
  <bookViews>
    <workbookView xWindow="-120" yWindow="-120" windowWidth="29040" windowHeight="15840" tabRatio="726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0" l="1"/>
  <c r="R28" i="20"/>
  <c r="G33" i="19" l="1"/>
  <c r="I35" i="19"/>
  <c r="I39" i="19"/>
  <c r="G45" i="19"/>
  <c r="I46" i="19"/>
  <c r="K27" i="19" l="1"/>
  <c r="J27" i="19"/>
  <c r="I27" i="19"/>
  <c r="H27" i="19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O28" i="20" l="1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J46" i="19" l="1"/>
  <c r="J45" i="19"/>
  <c r="H34" i="19"/>
  <c r="J43" i="19" l="1"/>
  <c r="I43" i="19"/>
  <c r="J38" i="19"/>
  <c r="H38" i="19"/>
  <c r="J37" i="19"/>
  <c r="I37" i="19"/>
  <c r="G39" i="19"/>
  <c r="J39" i="19"/>
  <c r="H39" i="19"/>
  <c r="G36" i="19"/>
  <c r="J36" i="19"/>
  <c r="J33" i="19"/>
  <c r="I33" i="19"/>
  <c r="H33" i="19"/>
  <c r="G37" i="19"/>
  <c r="H37" i="19"/>
  <c r="H41" i="19"/>
  <c r="J41" i="19"/>
  <c r="G46" i="19"/>
  <c r="H46" i="19"/>
  <c r="J47" i="19"/>
  <c r="I47" i="19"/>
  <c r="H40" i="19"/>
  <c r="I40" i="19"/>
  <c r="I48" i="19"/>
  <c r="J48" i="19"/>
  <c r="J35" i="19"/>
  <c r="G35" i="19"/>
  <c r="H35" i="19"/>
  <c r="J44" i="19"/>
  <c r="I44" i="19"/>
  <c r="G42" i="19"/>
  <c r="H42" i="19"/>
  <c r="J42" i="19"/>
  <c r="I42" i="19"/>
  <c r="G34" i="19"/>
  <c r="I34" i="19"/>
  <c r="J34" i="19"/>
  <c r="J32" i="19"/>
  <c r="G32" i="19"/>
  <c r="I36" i="19"/>
  <c r="H36" i="19"/>
  <c r="I45" i="19"/>
  <c r="H45" i="19"/>
  <c r="G38" i="19"/>
  <c r="I38" i="19"/>
  <c r="G40" i="19"/>
  <c r="J40" i="19"/>
  <c r="H48" i="19"/>
  <c r="G48" i="19"/>
  <c r="G43" i="19"/>
  <c r="H43" i="19"/>
  <c r="H44" i="19"/>
  <c r="G44" i="19"/>
  <c r="G47" i="19"/>
  <c r="H47" i="19"/>
  <c r="G41" i="19"/>
  <c r="I41" i="19"/>
  <c r="I32" i="19"/>
  <c r="H32" i="19"/>
  <c r="L27" i="19"/>
  <c r="J49" i="19" s="1"/>
  <c r="H29" i="15"/>
  <c r="I29" i="15"/>
  <c r="G49" i="19" l="1"/>
  <c r="H49" i="19"/>
  <c r="I49" i="19"/>
  <c r="I27" i="21"/>
  <c r="E27" i="21"/>
  <c r="U27" i="20"/>
  <c r="V27" i="20"/>
  <c r="U26" i="20"/>
  <c r="V26" i="20"/>
  <c r="X25" i="20"/>
  <c r="U25" i="20"/>
  <c r="V25" i="20"/>
  <c r="U24" i="20"/>
  <c r="V24" i="20"/>
  <c r="V23" i="20"/>
  <c r="U22" i="20"/>
  <c r="V22" i="20"/>
  <c r="U21" i="20"/>
  <c r="V21" i="20"/>
  <c r="U20" i="20"/>
  <c r="V20" i="20"/>
  <c r="D19" i="21"/>
  <c r="U19" i="20"/>
  <c r="V19" i="20"/>
  <c r="U18" i="20"/>
  <c r="V18" i="20"/>
  <c r="U17" i="20"/>
  <c r="V17" i="20"/>
  <c r="W16" i="20"/>
  <c r="V16" i="20"/>
  <c r="V15" i="20"/>
  <c r="U14" i="20"/>
  <c r="V14" i="20"/>
  <c r="U13" i="20"/>
  <c r="V13" i="20"/>
  <c r="U12" i="20"/>
  <c r="V12" i="20"/>
  <c r="V11" i="20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Y27" i="20"/>
  <c r="Z26" i="20"/>
  <c r="Z25" i="20"/>
  <c r="Z21" i="20"/>
  <c r="Y19" i="20"/>
  <c r="Z17" i="20"/>
  <c r="Z13" i="20"/>
  <c r="Y11" i="20"/>
  <c r="R28" i="3"/>
  <c r="Q28" i="3"/>
  <c r="P28" i="3"/>
  <c r="O28" i="3"/>
  <c r="M28" i="3"/>
  <c r="J28" i="3"/>
  <c r="I28" i="3"/>
  <c r="G28" i="3"/>
  <c r="F28" i="3"/>
  <c r="E28" i="3"/>
  <c r="C28" i="3"/>
  <c r="C29" i="2"/>
  <c r="N28" i="3" l="1"/>
  <c r="C28" i="6"/>
  <c r="K28" i="6"/>
  <c r="I29" i="13"/>
  <c r="L29" i="13"/>
  <c r="H29" i="13"/>
  <c r="K29" i="13"/>
  <c r="J29" i="13"/>
  <c r="C16" i="13"/>
  <c r="F16" i="13"/>
  <c r="G16" i="13"/>
  <c r="E16" i="13"/>
  <c r="D16" i="13"/>
  <c r="N17" i="13"/>
  <c r="P17" i="13"/>
  <c r="Q17" i="13"/>
  <c r="M17" i="13"/>
  <c r="O17" i="13"/>
  <c r="D20" i="13"/>
  <c r="G20" i="13"/>
  <c r="C20" i="13"/>
  <c r="F20" i="13"/>
  <c r="E20" i="13"/>
  <c r="P21" i="13"/>
  <c r="O21" i="13"/>
  <c r="N21" i="13"/>
  <c r="Q21" i="13"/>
  <c r="M21" i="13"/>
  <c r="G24" i="13"/>
  <c r="F24" i="13"/>
  <c r="E24" i="13"/>
  <c r="C24" i="13"/>
  <c r="D24" i="13"/>
  <c r="N25" i="13"/>
  <c r="Q25" i="13"/>
  <c r="M25" i="13"/>
  <c r="P25" i="13"/>
  <c r="O25" i="13"/>
  <c r="D28" i="13"/>
  <c r="G28" i="13"/>
  <c r="C28" i="13"/>
  <c r="F28" i="13"/>
  <c r="E28" i="13"/>
  <c r="P29" i="13"/>
  <c r="N29" i="13"/>
  <c r="Q29" i="13"/>
  <c r="M29" i="13"/>
  <c r="O29" i="13"/>
  <c r="J16" i="13"/>
  <c r="H16" i="13"/>
  <c r="I16" i="13"/>
  <c r="L16" i="13"/>
  <c r="K16" i="13"/>
  <c r="V17" i="13"/>
  <c r="R17" i="13"/>
  <c r="U17" i="13"/>
  <c r="T17" i="13"/>
  <c r="S17" i="13"/>
  <c r="I20" i="13"/>
  <c r="L20" i="13"/>
  <c r="H20" i="13"/>
  <c r="J20" i="13"/>
  <c r="K20" i="13"/>
  <c r="T21" i="13"/>
  <c r="V21" i="13"/>
  <c r="R21" i="13"/>
  <c r="S21" i="13"/>
  <c r="U21" i="13"/>
  <c r="J24" i="13"/>
  <c r="I24" i="13"/>
  <c r="L24" i="13"/>
  <c r="H24" i="13"/>
  <c r="K24" i="13"/>
  <c r="V25" i="13"/>
  <c r="R25" i="13"/>
  <c r="T25" i="13"/>
  <c r="U25" i="13"/>
  <c r="S25" i="13"/>
  <c r="L28" i="13"/>
  <c r="H28" i="13"/>
  <c r="K28" i="13"/>
  <c r="I28" i="13"/>
  <c r="J28" i="13"/>
  <c r="T29" i="13"/>
  <c r="S29" i="13"/>
  <c r="V29" i="13"/>
  <c r="R29" i="13"/>
  <c r="U29" i="13"/>
  <c r="S18" i="13"/>
  <c r="V18" i="13"/>
  <c r="R18" i="13"/>
  <c r="U18" i="13"/>
  <c r="T18" i="13"/>
  <c r="U22" i="13"/>
  <c r="T22" i="13"/>
  <c r="S22" i="13"/>
  <c r="V22" i="13"/>
  <c r="R22" i="13"/>
  <c r="F15" i="13"/>
  <c r="D15" i="13"/>
  <c r="E15" i="13"/>
  <c r="G15" i="13"/>
  <c r="C15" i="13"/>
  <c r="N16" i="13"/>
  <c r="Q16" i="13"/>
  <c r="M16" i="13"/>
  <c r="P16" i="13"/>
  <c r="O16" i="13"/>
  <c r="D19" i="13"/>
  <c r="G19" i="13"/>
  <c r="C19" i="13"/>
  <c r="F19" i="13"/>
  <c r="E19" i="13"/>
  <c r="P20" i="13"/>
  <c r="O20" i="13"/>
  <c r="N20" i="13"/>
  <c r="Q20" i="13"/>
  <c r="M20" i="13"/>
  <c r="F23" i="13"/>
  <c r="E23" i="13"/>
  <c r="D23" i="13"/>
  <c r="G23" i="13"/>
  <c r="C23" i="13"/>
  <c r="N24" i="13"/>
  <c r="Q24" i="13"/>
  <c r="M24" i="13"/>
  <c r="P24" i="13"/>
  <c r="O24" i="13"/>
  <c r="D27" i="13"/>
  <c r="G27" i="13"/>
  <c r="C27" i="13"/>
  <c r="F27" i="13"/>
  <c r="E27" i="13"/>
  <c r="P28" i="13"/>
  <c r="O28" i="13"/>
  <c r="N28" i="13"/>
  <c r="Q28" i="13"/>
  <c r="M28" i="13"/>
  <c r="F31" i="13"/>
  <c r="E31" i="13"/>
  <c r="D31" i="13"/>
  <c r="G31" i="13"/>
  <c r="C31" i="13"/>
  <c r="I21" i="13"/>
  <c r="L21" i="13"/>
  <c r="H21" i="13"/>
  <c r="K21" i="13"/>
  <c r="J21" i="13"/>
  <c r="K25" i="13"/>
  <c r="J25" i="13"/>
  <c r="I25" i="13"/>
  <c r="L25" i="13"/>
  <c r="H25" i="13"/>
  <c r="J15" i="13"/>
  <c r="L15" i="13"/>
  <c r="I15" i="13"/>
  <c r="H15" i="13"/>
  <c r="K15" i="13"/>
  <c r="V16" i="13"/>
  <c r="R16" i="13"/>
  <c r="U16" i="13"/>
  <c r="T16" i="13"/>
  <c r="S16" i="13"/>
  <c r="L19" i="13"/>
  <c r="H19" i="13"/>
  <c r="K19" i="13"/>
  <c r="J19" i="13"/>
  <c r="I19" i="13"/>
  <c r="T20" i="13"/>
  <c r="S20" i="13"/>
  <c r="V20" i="13"/>
  <c r="R20" i="13"/>
  <c r="U20" i="13"/>
  <c r="J23" i="13"/>
  <c r="I23" i="13"/>
  <c r="L23" i="13"/>
  <c r="H23" i="13"/>
  <c r="K23" i="13"/>
  <c r="V24" i="13"/>
  <c r="R24" i="13"/>
  <c r="U24" i="13"/>
  <c r="T24" i="13"/>
  <c r="S24" i="13"/>
  <c r="L27" i="13"/>
  <c r="H27" i="13"/>
  <c r="K27" i="13"/>
  <c r="J27" i="13"/>
  <c r="I27" i="13"/>
  <c r="T28" i="13"/>
  <c r="S28" i="13"/>
  <c r="V28" i="13"/>
  <c r="R28" i="13"/>
  <c r="U28" i="13"/>
  <c r="J31" i="13"/>
  <c r="I31" i="13"/>
  <c r="L31" i="13"/>
  <c r="H31" i="13"/>
  <c r="K31" i="13"/>
  <c r="K17" i="13"/>
  <c r="J17" i="13"/>
  <c r="I17" i="13"/>
  <c r="L17" i="13"/>
  <c r="H17" i="13"/>
  <c r="S26" i="13"/>
  <c r="V26" i="13"/>
  <c r="R26" i="13"/>
  <c r="U26" i="13"/>
  <c r="T26" i="13"/>
  <c r="U30" i="13"/>
  <c r="T30" i="13"/>
  <c r="S30" i="13"/>
  <c r="V30" i="13"/>
  <c r="R30" i="13"/>
  <c r="N15" i="13"/>
  <c r="P15" i="13"/>
  <c r="Q15" i="13"/>
  <c r="M15" i="13"/>
  <c r="O15" i="13"/>
  <c r="G18" i="13"/>
  <c r="C18" i="13"/>
  <c r="E18" i="13"/>
  <c r="D18" i="13"/>
  <c r="F18" i="13"/>
  <c r="O19" i="13"/>
  <c r="Q19" i="13"/>
  <c r="M19" i="13"/>
  <c r="P19" i="13"/>
  <c r="N19" i="13"/>
  <c r="C22" i="13"/>
  <c r="E22" i="13"/>
  <c r="D22" i="13"/>
  <c r="G22" i="13"/>
  <c r="F22" i="13"/>
  <c r="Q23" i="13"/>
  <c r="M23" i="13"/>
  <c r="P23" i="13"/>
  <c r="O23" i="13"/>
  <c r="N23" i="13"/>
  <c r="G26" i="13"/>
  <c r="C26" i="13"/>
  <c r="E26" i="13"/>
  <c r="F26" i="13"/>
  <c r="D26" i="13"/>
  <c r="M27" i="13"/>
  <c r="P27" i="13"/>
  <c r="O27" i="13"/>
  <c r="N27" i="13"/>
  <c r="Q27" i="13"/>
  <c r="F30" i="13"/>
  <c r="E30" i="13"/>
  <c r="G30" i="13"/>
  <c r="D30" i="13"/>
  <c r="C30" i="13"/>
  <c r="Q31" i="13"/>
  <c r="M31" i="13"/>
  <c r="P31" i="13"/>
  <c r="N31" i="13"/>
  <c r="O31" i="13"/>
  <c r="V15" i="13"/>
  <c r="R15" i="13"/>
  <c r="U15" i="13"/>
  <c r="T15" i="13"/>
  <c r="S15" i="13"/>
  <c r="K18" i="13"/>
  <c r="J18" i="13"/>
  <c r="I18" i="13"/>
  <c r="L18" i="13"/>
  <c r="H18" i="13"/>
  <c r="S19" i="13"/>
  <c r="V19" i="13"/>
  <c r="R19" i="13"/>
  <c r="U19" i="13"/>
  <c r="T19" i="13"/>
  <c r="I22" i="13"/>
  <c r="J22" i="13"/>
  <c r="L22" i="13"/>
  <c r="H22" i="13"/>
  <c r="K22" i="13"/>
  <c r="U23" i="13"/>
  <c r="T23" i="13"/>
  <c r="S23" i="13"/>
  <c r="V23" i="13"/>
  <c r="R23" i="13"/>
  <c r="L26" i="13"/>
  <c r="K26" i="13"/>
  <c r="I26" i="13"/>
  <c r="J26" i="13"/>
  <c r="H26" i="13"/>
  <c r="S27" i="13"/>
  <c r="U27" i="13"/>
  <c r="V27" i="13"/>
  <c r="R27" i="13"/>
  <c r="T27" i="13"/>
  <c r="I30" i="13"/>
  <c r="J30" i="13"/>
  <c r="L30" i="13"/>
  <c r="H30" i="13"/>
  <c r="K30" i="13"/>
  <c r="U31" i="13"/>
  <c r="T31" i="13"/>
  <c r="S31" i="13"/>
  <c r="R31" i="13"/>
  <c r="V31" i="13"/>
  <c r="G17" i="13"/>
  <c r="C17" i="13"/>
  <c r="F17" i="13"/>
  <c r="E17" i="13"/>
  <c r="D17" i="13"/>
  <c r="O18" i="13"/>
  <c r="N18" i="13"/>
  <c r="Q18" i="13"/>
  <c r="M18" i="13"/>
  <c r="P18" i="13"/>
  <c r="E21" i="13"/>
  <c r="D21" i="13"/>
  <c r="G21" i="13"/>
  <c r="C21" i="13"/>
  <c r="F21" i="13"/>
  <c r="Q22" i="13"/>
  <c r="M22" i="13"/>
  <c r="P22" i="13"/>
  <c r="O22" i="13"/>
  <c r="N22" i="13"/>
  <c r="G25" i="13"/>
  <c r="C25" i="13"/>
  <c r="F25" i="13"/>
  <c r="E25" i="13"/>
  <c r="D25" i="13"/>
  <c r="O26" i="13"/>
  <c r="N26" i="13"/>
  <c r="Q26" i="13"/>
  <c r="M26" i="13"/>
  <c r="P26" i="13"/>
  <c r="E29" i="13"/>
  <c r="D29" i="13"/>
  <c r="G29" i="13"/>
  <c r="C29" i="13"/>
  <c r="F29" i="13"/>
  <c r="Q30" i="13"/>
  <c r="M30" i="13"/>
  <c r="P30" i="13"/>
  <c r="O30" i="13"/>
  <c r="N30" i="13"/>
  <c r="D28" i="4"/>
  <c r="L28" i="4"/>
  <c r="T28" i="4"/>
  <c r="I28" i="5"/>
  <c r="Q28" i="5"/>
  <c r="Y28" i="5"/>
  <c r="AG28" i="5"/>
  <c r="AO28" i="5"/>
  <c r="K28" i="3"/>
  <c r="H28" i="3"/>
  <c r="D28" i="3"/>
  <c r="J28" i="4"/>
  <c r="R28" i="4"/>
  <c r="F28" i="5"/>
  <c r="N28" i="5"/>
  <c r="V28" i="5"/>
  <c r="AD28" i="5"/>
  <c r="AL28" i="5"/>
  <c r="AT28" i="5"/>
  <c r="J28" i="6"/>
  <c r="L28" i="3"/>
  <c r="E28" i="5"/>
  <c r="M28" i="5"/>
  <c r="U28" i="5"/>
  <c r="AC28" i="5"/>
  <c r="AK28" i="5"/>
  <c r="AS28" i="5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H28" i="6"/>
  <c r="D28" i="5"/>
  <c r="L28" i="5"/>
  <c r="T28" i="5"/>
  <c r="AB28" i="5"/>
  <c r="AJ28" i="5"/>
  <c r="AR28" i="5"/>
  <c r="F28" i="6"/>
  <c r="N28" i="6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32" i="19"/>
  <c r="G10" i="19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F28" i="4"/>
  <c r="N28" i="4"/>
  <c r="V28" i="4"/>
  <c r="J28" i="5"/>
  <c r="R28" i="5"/>
  <c r="Z28" i="5"/>
  <c r="AH28" i="5"/>
  <c r="AP28" i="5"/>
  <c r="I32" i="12"/>
  <c r="AA28" i="5"/>
  <c r="AI28" i="5"/>
  <c r="AQ28" i="5"/>
  <c r="E28" i="4"/>
  <c r="M28" i="4"/>
  <c r="U28" i="4"/>
  <c r="G28" i="5"/>
  <c r="O28" i="5"/>
  <c r="W28" i="5"/>
  <c r="AE28" i="5"/>
  <c r="AM28" i="5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G32" i="12"/>
  <c r="O32" i="12"/>
  <c r="W32" i="12"/>
  <c r="AE32" i="12"/>
  <c r="I31" i="14"/>
  <c r="Q31" i="14"/>
  <c r="Y31" i="14"/>
  <c r="AG31" i="14"/>
  <c r="Q32" i="12"/>
  <c r="Y32" i="12"/>
  <c r="C31" i="14"/>
  <c r="K31" i="14"/>
  <c r="S31" i="14"/>
  <c r="AA31" i="14"/>
  <c r="AI31" i="14"/>
  <c r="D28" i="7"/>
  <c r="L28" i="7"/>
  <c r="T28" i="7"/>
  <c r="C29" i="8"/>
  <c r="K29" i="8"/>
  <c r="S29" i="8"/>
  <c r="F29" i="9"/>
  <c r="N29" i="9"/>
  <c r="E29" i="8"/>
  <c r="M29" i="8"/>
  <c r="U29" i="8"/>
  <c r="H29" i="9"/>
  <c r="P29" i="9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AF32" i="12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H28" i="17"/>
  <c r="P28" i="17"/>
  <c r="X16" i="20"/>
  <c r="C27" i="22"/>
  <c r="O29" i="24"/>
  <c r="V16" i="24"/>
  <c r="D16" i="24" s="1"/>
  <c r="V24" i="24"/>
  <c r="D24" i="24" s="1"/>
  <c r="Y28" i="7"/>
  <c r="AG28" i="7"/>
  <c r="J28" i="7"/>
  <c r="R28" i="7"/>
  <c r="Z28" i="7"/>
  <c r="AH28" i="7"/>
  <c r="E28" i="10"/>
  <c r="D28" i="11"/>
  <c r="C27" i="16"/>
  <c r="J28" i="17"/>
  <c r="D12" i="18"/>
  <c r="E13" i="18"/>
  <c r="D20" i="18"/>
  <c r="E21" i="18"/>
  <c r="T28" i="20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7" i="22"/>
  <c r="V12" i="24"/>
  <c r="E12" i="24" s="1"/>
  <c r="V20" i="24"/>
  <c r="E20" i="24" s="1"/>
  <c r="V28" i="24"/>
  <c r="G28" i="24" s="1"/>
  <c r="I28" i="6"/>
  <c r="E28" i="7"/>
  <c r="M28" i="7"/>
  <c r="U28" i="7"/>
  <c r="AC28" i="7"/>
  <c r="H28" i="10"/>
  <c r="L32" i="12"/>
  <c r="AB32" i="12"/>
  <c r="F31" i="14"/>
  <c r="N31" i="14"/>
  <c r="V31" i="14"/>
  <c r="AD31" i="14"/>
  <c r="E28" i="17"/>
  <c r="M28" i="17"/>
  <c r="D17" i="18"/>
  <c r="E18" i="18"/>
  <c r="D25" i="18"/>
  <c r="E26" i="18"/>
  <c r="G16" i="21"/>
  <c r="E23" i="21"/>
  <c r="U23" i="20"/>
  <c r="H25" i="21"/>
  <c r="D27" i="19"/>
  <c r="D49" i="19" s="1"/>
  <c r="C27" i="19"/>
  <c r="E27" i="19"/>
  <c r="E49" i="19" s="1"/>
  <c r="F27" i="19"/>
  <c r="F49" i="19" s="1"/>
  <c r="F29" i="15"/>
  <c r="G29" i="15"/>
  <c r="J29" i="15"/>
  <c r="D29" i="15"/>
  <c r="E29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7" i="22"/>
  <c r="V18" i="24"/>
  <c r="G18" i="24" s="1"/>
  <c r="V26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N29" i="24"/>
  <c r="V17" i="24"/>
  <c r="D17" i="24" s="1"/>
  <c r="V25" i="24"/>
  <c r="G25" i="24" s="1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U15" i="20"/>
  <c r="F16" i="21"/>
  <c r="F17" i="21"/>
  <c r="G18" i="21"/>
  <c r="I19" i="21"/>
  <c r="C21" i="21"/>
  <c r="D22" i="21"/>
  <c r="G25" i="21"/>
  <c r="X27" i="20"/>
  <c r="D27" i="22"/>
  <c r="E27" i="22"/>
  <c r="P29" i="24"/>
  <c r="V15" i="24"/>
  <c r="E15" i="24" s="1"/>
  <c r="V23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V14" i="24"/>
  <c r="D14" i="24" s="1"/>
  <c r="V22" i="24"/>
  <c r="E22" i="24" s="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7" i="22"/>
  <c r="R29" i="24"/>
  <c r="V13" i="24"/>
  <c r="G13" i="24" s="1"/>
  <c r="V21" i="24"/>
  <c r="G21" i="24" s="1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7" i="22"/>
  <c r="U29" i="24"/>
  <c r="V19" i="24"/>
  <c r="C19" i="24" s="1"/>
  <c r="V27" i="24"/>
  <c r="D27" i="24" s="1"/>
  <c r="C32" i="12"/>
  <c r="K32" i="12"/>
  <c r="S32" i="12"/>
  <c r="D32" i="12"/>
  <c r="T32" i="12"/>
  <c r="F32" i="12"/>
  <c r="N32" i="12"/>
  <c r="H32" i="12"/>
  <c r="P32" i="12"/>
  <c r="X32" i="12"/>
  <c r="U28" i="20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U11" i="20"/>
  <c r="Y15" i="20"/>
  <c r="Y23" i="20"/>
  <c r="Q29" i="24"/>
  <c r="C10" i="18"/>
  <c r="C18" i="18"/>
  <c r="C26" i="18"/>
  <c r="Y12" i="20"/>
  <c r="W14" i="20"/>
  <c r="U16" i="20"/>
  <c r="Y20" i="20"/>
  <c r="W22" i="20"/>
  <c r="C29" i="15"/>
  <c r="D10" i="18"/>
  <c r="C13" i="18"/>
  <c r="C21" i="18"/>
  <c r="W11" i="20"/>
  <c r="Y17" i="20"/>
  <c r="W19" i="20"/>
  <c r="Y25" i="20"/>
  <c r="W27" i="20"/>
  <c r="T29" i="24"/>
  <c r="E10" i="18"/>
  <c r="C16" i="18"/>
  <c r="Y14" i="20"/>
  <c r="Y22" i="20"/>
  <c r="J32" i="13" l="1"/>
  <c r="I32" i="13"/>
  <c r="L32" i="13"/>
  <c r="H32" i="13"/>
  <c r="K32" i="13"/>
  <c r="N32" i="13"/>
  <c r="Q32" i="13"/>
  <c r="M32" i="13"/>
  <c r="P32" i="13"/>
  <c r="O32" i="13"/>
  <c r="E24" i="24"/>
  <c r="F32" i="13"/>
  <c r="E32" i="13"/>
  <c r="D32" i="13"/>
  <c r="G32" i="13"/>
  <c r="C32" i="13"/>
  <c r="V32" i="13"/>
  <c r="R32" i="13"/>
  <c r="U32" i="13"/>
  <c r="T32" i="13"/>
  <c r="S32" i="13"/>
  <c r="F24" i="24"/>
  <c r="F14" i="24"/>
  <c r="C24" i="24"/>
  <c r="E14" i="24"/>
  <c r="G24" i="24"/>
  <c r="C15" i="24"/>
  <c r="F20" i="24"/>
  <c r="C20" i="24"/>
  <c r="G20" i="24"/>
  <c r="D20" i="24"/>
  <c r="E16" i="24"/>
  <c r="G14" i="24"/>
  <c r="F16" i="24"/>
  <c r="F27" i="24"/>
  <c r="G16" i="24"/>
  <c r="C14" i="24"/>
  <c r="C16" i="24"/>
  <c r="F13" i="24"/>
  <c r="E26" i="24"/>
  <c r="E27" i="24"/>
  <c r="G27" i="24"/>
  <c r="C18" i="24"/>
  <c r="D18" i="24"/>
  <c r="E18" i="24"/>
  <c r="C27" i="24"/>
  <c r="F18" i="24"/>
  <c r="F25" i="24"/>
  <c r="E27" i="18"/>
  <c r="D15" i="24"/>
  <c r="D23" i="24"/>
  <c r="C25" i="24"/>
  <c r="E23" i="24"/>
  <c r="G23" i="24"/>
  <c r="D25" i="24"/>
  <c r="V29" i="24"/>
  <c r="C29" i="24" s="1"/>
  <c r="C23" i="24"/>
  <c r="E25" i="24"/>
  <c r="F15" i="24"/>
  <c r="C26" i="24"/>
  <c r="G15" i="24"/>
  <c r="D26" i="24"/>
  <c r="C13" i="24"/>
  <c r="G26" i="24"/>
  <c r="D13" i="24"/>
  <c r="E13" i="24"/>
  <c r="C49" i="19"/>
  <c r="G27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Z28" i="20"/>
  <c r="Y28" i="20"/>
  <c r="X28" i="20"/>
  <c r="W28" i="20"/>
  <c r="H24" i="24" l="1"/>
  <c r="H20" i="24"/>
  <c r="H16" i="24"/>
  <c r="H14" i="24"/>
  <c r="H27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<sst xmlns="http://schemas.openxmlformats.org/spreadsheetml/2006/main" count="1038" uniqueCount="267">
  <si>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</si>
  <si>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</si>
  <si>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</si>
  <si>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</si>
  <si>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</si>
  <si>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</si>
  <si>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</si>
  <si>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</si>
  <si>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</si>
  <si>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</si>
  <si>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</si>
  <si>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</si>
  <si>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</si>
  <si>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</si>
  <si>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</si>
  <si>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</si>
  <si>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</si>
  <si>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</si>
  <si>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</si>
  <si>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</si>
  <si>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</si>
  <si>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</si>
  <si>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</si>
  <si>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</si>
  <si>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</si>
  <si>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</si>
  <si>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</si>
  <si>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</si>
  <si>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</si>
  <si>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</si>
  <si>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</si>
  <si>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</si>
  <si>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</si>
  <si>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</si>
  <si>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</si>
  <si>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</si>
  <si>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</si>
  <si>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</si>
  <si>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</si>
  <si>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</si>
  <si>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</si>
  <si>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</si>
  <si>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</si>
  <si>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</si>
  <si>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</si>
  <si>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</si>
  <si>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</si>
  <si>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</si>
  <si>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</si>
  <si>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</si>
  <si>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</si>
  <si>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</si>
  <si>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</si>
  <si>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</si>
  <si>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</si>
  <si>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</si>
  <si>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</si>
  <si>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</si>
  <si>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</si>
  <si>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</si>
  <si>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</si>
  <si>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</si>
  <si>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</si>
  <si>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</si>
  <si>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</si>
  <si>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</si>
  <si>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</si>
  <si>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</si>
  <si>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</si>
  <si>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</si>
  <si>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</si>
  <si>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</si>
  <si>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</si>
  <si>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</si>
  <si>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</si>
  <si>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</si>
  <si>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</si>
  <si>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</si>
  <si>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</si>
  <si>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</si>
  <si>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</si>
  <si>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</si>
  <si>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</si>
  <si>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</si>
  <si>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</si>
  <si>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</si>
  <si>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</si>
  <si>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</si>
  <si>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</si>
  <si>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</si>
  <si>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</si>
  <si>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</si>
  <si>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</si>
  <si>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</si>
  <si>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</si>
  <si>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</si>
  <si>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</si>
  <si>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</si>
  <si>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</si>
  <si>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</si>
  <si>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</si>
  <si>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</si>
  <si>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</si>
  <si>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</si>
  <si>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</si>
  <si>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</si>
  <si>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</si>
  <si>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</si>
  <si>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</si>
  <si>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</si>
  <si>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</si>
  <si>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</si>
  <si>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</si>
  <si>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</si>
  <si>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</si>
  <si>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</si>
  <si>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</si>
  <si>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</si>
  <si>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</si>
  <si>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</si>
  <si>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</si>
  <si>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</si>
  <si>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</si>
  <si>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</si>
  <si>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</si>
  <si>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</si>
  <si>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</si>
  <si>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</si>
  <si>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</si>
  <si>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</si>
  <si>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</si>
  <si>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</si>
  <si>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</si>
  <si>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</si>
  <si>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</si>
  <si>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</si>
  <si>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</si>
  <si>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</si>
  <si>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</si>
  <si>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</si>
  <si>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</si>
  <si>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</si>
  <si>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</si>
  <si>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</si>
  <si>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</si>
  <si>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</si>
  <si>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</si>
  <si>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</si>
  <si>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</si>
  <si>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</si>
  <si>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</si>
  <si>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</si>
  <si>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</si>
  <si>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</si>
  <si>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</si>
  <si>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</si>
  <si>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</si>
  <si>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</si>
  <si>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</si>
  <si>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</si>
  <si>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</si>
  <si>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</si>
  <si>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</si>
  <si>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</si>
  <si>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</si>
  <si>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</si>
  <si>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</si>
  <si>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</si>
  <si>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</si>
  <si>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</si>
  <si>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</si>
  <si>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</si>
  <si>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</si>
  <si>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</si>
  <si>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</si>
  <si>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</si>
  <si>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</si>
  <si>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</si>
  <si>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</si>
  <si>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</si>
  <si>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</si>
  <si>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</si>
  <si>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</si>
  <si>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</si>
  <si>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</si>
  <si>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</si>
  <si>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</si>
  <si>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</si>
  <si>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</si>
  <si>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</si>
  <si>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</si>
  <si>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</si>
  <si>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</si>
  <si>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</si>
  <si>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</si>
  <si>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</si>
  <si>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</si>
  <si>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</si>
  <si>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</si>
  <si>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</si>
  <si>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</si>
  <si>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</si>
  <si>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</si>
  <si>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</si>
  <si>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</si>
  <si>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</si>
  <si>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</si>
  <si>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</si>
  <si>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</si>
  <si>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</si>
  <si>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</si>
  <si>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</si>
  <si>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</si>
  <si>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</si>
  <si>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</si>
  <si>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</si>
  <si>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</si>
  <si>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</si>
  <si>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</si>
  <si>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</si>
  <si>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</si>
  <si>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</si>
  <si>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</si>
  <si>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</si>
  <si>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</si>
  <si>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</si>
  <si>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</si>
  <si>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</si>
  <si>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</si>
  <si>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</si>
  <si>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</si>
  <si>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</si>
  <si>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</si>
  <si>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</si>
  <si>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</si>
  <si>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</si>
  <si>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</si>
  <si>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</si>
  <si>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</si>
  <si>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</si>
  <si>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</si>
  <si>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</si>
  <si>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</si>
  <si>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</si>
  <si>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</si>
  <si>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</si>
  <si>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</si>
  <si>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</si>
  <si>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</si>
  <si>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</si>
  <si>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</si>
  <si>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</si>
  <si>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</si>
  <si>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</si>
  <si>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</si>
  <si>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</si>
  <si>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</si>
  <si>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</si>
  <si>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</si>
  <si>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</si>
  <si>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</si>
  <si>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</si>
  <si>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</si>
  <si>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</si>
  <si>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</si>
  <si>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Diligencias penales urgentes. U.E.</t>
  </si>
  <si>
    <t>Población definitiva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</si>
</sst>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9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5" fillId="0" borderId="0" xfId="0" applyFont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0" xfId="2" applyFont="1" applyAlignment="1">
      <alignment horizontal="left" wrapText="1"/>
    </xf>
    <xf numFmtId="164" fontId="5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3" fontId="0" fillId="0" borderId="0" xfId="0" applyNumberFormat="1"/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2024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1047751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1027780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2:11" ht="44.25" customHeight="1" thickBot="1" x14ac:dyDescent="0.25">
      <c r="B9" s="14"/>
      <c r="C9" s="63" t="s">
        <v>129</v>
      </c>
      <c r="D9" s="63"/>
      <c r="E9" s="73"/>
      <c r="F9" s="66" t="s">
        <v>128</v>
      </c>
      <c r="G9" s="63"/>
      <c r="H9" s="73"/>
      <c r="I9" s="66" t="s">
        <v>131</v>
      </c>
      <c r="J9" s="63"/>
      <c r="K9" s="73"/>
    </row>
    <row r="10" spans="2:11" ht="42" customHeight="1" thickBot="1" x14ac:dyDescent="0.25">
      <c r="B10" s="11"/>
      <c r="C10" s="16" t="s">
        <v>132</v>
      </c>
      <c r="D10" s="17" t="s">
        <v>133</v>
      </c>
      <c r="E10" s="17" t="s">
        <v>52</v>
      </c>
      <c r="F10" s="17" t="s">
        <v>132</v>
      </c>
      <c r="G10" s="17" t="s">
        <v>133</v>
      </c>
      <c r="H10" s="17" t="s">
        <v>52</v>
      </c>
      <c r="I10" s="17" t="s">
        <v>132</v>
      </c>
      <c r="J10" s="17" t="s">
        <v>133</v>
      </c>
      <c r="K10" s="17" t="s">
        <v>52</v>
      </c>
    </row>
    <row r="11" spans="2:11" ht="20.100000000000001" customHeight="1" thickBot="1" x14ac:dyDescent="0.25">
      <c r="B11" s="3" t="s">
        <v>22</v>
      </c>
      <c r="C11" s="18">
        <v>1</v>
      </c>
      <c r="D11" s="18">
        <v>0</v>
      </c>
      <c r="E11" s="18">
        <v>1</v>
      </c>
      <c r="F11" s="18">
        <v>7</v>
      </c>
      <c r="G11" s="18">
        <v>1</v>
      </c>
      <c r="H11" s="18">
        <v>8</v>
      </c>
      <c r="I11" s="18">
        <v>8</v>
      </c>
      <c r="J11" s="18">
        <v>1</v>
      </c>
      <c r="K11" s="18">
        <v>9</v>
      </c>
    </row>
    <row r="12" spans="2:11" ht="20.100000000000001" customHeight="1" thickBot="1" x14ac:dyDescent="0.25">
      <c r="B12" s="4" t="s">
        <v>23</v>
      </c>
      <c r="C12" s="19">
        <v>0</v>
      </c>
      <c r="D12" s="19">
        <v>0</v>
      </c>
      <c r="E12" s="19">
        <v>0</v>
      </c>
      <c r="F12" s="19">
        <v>2</v>
      </c>
      <c r="G12" s="19">
        <v>0</v>
      </c>
      <c r="H12" s="19">
        <v>2</v>
      </c>
      <c r="I12" s="19">
        <v>2</v>
      </c>
      <c r="J12" s="19">
        <v>0</v>
      </c>
      <c r="K12" s="19">
        <v>2</v>
      </c>
    </row>
    <row r="13" spans="2:11" ht="20.100000000000001" customHeight="1" thickBot="1" x14ac:dyDescent="0.25">
      <c r="B13" s="4" t="s">
        <v>24</v>
      </c>
      <c r="C13" s="19">
        <v>1</v>
      </c>
      <c r="D13" s="19">
        <v>0</v>
      </c>
      <c r="E13" s="19">
        <v>1</v>
      </c>
      <c r="F13" s="19">
        <v>4</v>
      </c>
      <c r="G13" s="19">
        <v>0</v>
      </c>
      <c r="H13" s="19">
        <v>4</v>
      </c>
      <c r="I13" s="19">
        <v>5</v>
      </c>
      <c r="J13" s="19">
        <v>0</v>
      </c>
      <c r="K13" s="19">
        <v>5</v>
      </c>
    </row>
    <row r="14" spans="2:11" ht="20.100000000000001" customHeight="1" thickBot="1" x14ac:dyDescent="0.25">
      <c r="B14" s="4" t="s">
        <v>25</v>
      </c>
      <c r="C14" s="19">
        <v>0</v>
      </c>
      <c r="D14" s="19">
        <v>0</v>
      </c>
      <c r="E14" s="19">
        <v>0</v>
      </c>
      <c r="F14" s="19">
        <v>1</v>
      </c>
      <c r="G14" s="19">
        <v>0</v>
      </c>
      <c r="H14" s="19">
        <v>1</v>
      </c>
      <c r="I14" s="19">
        <v>1</v>
      </c>
      <c r="J14" s="19">
        <v>0</v>
      </c>
      <c r="K14" s="19">
        <v>1</v>
      </c>
    </row>
    <row r="15" spans="2:11" ht="20.100000000000001" customHeight="1" thickBot="1" x14ac:dyDescent="0.25">
      <c r="B15" s="4" t="s">
        <v>26</v>
      </c>
      <c r="C15" s="19">
        <v>0</v>
      </c>
      <c r="D15" s="19">
        <v>0</v>
      </c>
      <c r="E15" s="19">
        <v>0</v>
      </c>
      <c r="F15" s="19">
        <v>2</v>
      </c>
      <c r="G15" s="19">
        <v>4</v>
      </c>
      <c r="H15" s="19">
        <v>6</v>
      </c>
      <c r="I15" s="19">
        <v>2</v>
      </c>
      <c r="J15" s="19">
        <v>4</v>
      </c>
      <c r="K15" s="19">
        <v>6</v>
      </c>
    </row>
    <row r="16" spans="2:11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2:11" ht="20.100000000000001" customHeight="1" thickBot="1" x14ac:dyDescent="0.25">
      <c r="B17" s="4" t="s">
        <v>28</v>
      </c>
      <c r="C17" s="19">
        <v>5</v>
      </c>
      <c r="D17" s="19">
        <v>0</v>
      </c>
      <c r="E17" s="19">
        <v>5</v>
      </c>
      <c r="F17" s="19">
        <v>1</v>
      </c>
      <c r="G17" s="19">
        <v>0</v>
      </c>
      <c r="H17" s="19">
        <v>1</v>
      </c>
      <c r="I17" s="19">
        <v>6</v>
      </c>
      <c r="J17" s="19">
        <v>0</v>
      </c>
      <c r="K17" s="19">
        <v>6</v>
      </c>
    </row>
    <row r="18" spans="2:11" ht="20.100000000000001" customHeight="1" thickBot="1" x14ac:dyDescent="0.25">
      <c r="B18" s="4" t="s">
        <v>29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2:11" ht="20.100000000000001" customHeight="1" thickBot="1" x14ac:dyDescent="0.25">
      <c r="B19" s="4" t="s">
        <v>30</v>
      </c>
      <c r="C19" s="19">
        <v>9</v>
      </c>
      <c r="D19" s="19">
        <v>6</v>
      </c>
      <c r="E19" s="19">
        <v>15</v>
      </c>
      <c r="F19" s="19">
        <v>21</v>
      </c>
      <c r="G19" s="19">
        <v>5</v>
      </c>
      <c r="H19" s="19">
        <v>26</v>
      </c>
      <c r="I19" s="19">
        <v>30</v>
      </c>
      <c r="J19" s="19">
        <v>11</v>
      </c>
      <c r="K19" s="19">
        <v>41</v>
      </c>
    </row>
    <row r="20" spans="2:11" ht="20.100000000000001" customHeight="1" thickBot="1" x14ac:dyDescent="0.25">
      <c r="B20" s="4" t="s">
        <v>31</v>
      </c>
      <c r="C20" s="19">
        <v>4</v>
      </c>
      <c r="D20" s="19">
        <v>0</v>
      </c>
      <c r="E20" s="19">
        <v>4</v>
      </c>
      <c r="F20" s="19">
        <v>11</v>
      </c>
      <c r="G20" s="19">
        <v>3</v>
      </c>
      <c r="H20" s="19">
        <v>14</v>
      </c>
      <c r="I20" s="19">
        <v>15</v>
      </c>
      <c r="J20" s="19">
        <v>3</v>
      </c>
      <c r="K20" s="19">
        <v>18</v>
      </c>
    </row>
    <row r="21" spans="2:11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</row>
    <row r="22" spans="2:11" ht="20.100000000000001" customHeight="1" thickBot="1" x14ac:dyDescent="0.25">
      <c r="B22" s="4" t="s">
        <v>33</v>
      </c>
      <c r="C22" s="19">
        <v>4</v>
      </c>
      <c r="D22" s="19">
        <v>0</v>
      </c>
      <c r="E22" s="19">
        <v>4</v>
      </c>
      <c r="F22" s="19">
        <v>2</v>
      </c>
      <c r="G22" s="19">
        <v>0</v>
      </c>
      <c r="H22" s="19">
        <v>2</v>
      </c>
      <c r="I22" s="19">
        <v>6</v>
      </c>
      <c r="J22" s="19">
        <v>0</v>
      </c>
      <c r="K22" s="19">
        <v>6</v>
      </c>
    </row>
    <row r="23" spans="2:11" ht="20.100000000000001" customHeight="1" thickBot="1" x14ac:dyDescent="0.25">
      <c r="B23" s="4" t="s">
        <v>34</v>
      </c>
      <c r="C23" s="19">
        <v>2</v>
      </c>
      <c r="D23" s="19">
        <v>0</v>
      </c>
      <c r="E23" s="19">
        <v>2</v>
      </c>
      <c r="F23" s="19">
        <v>12</v>
      </c>
      <c r="G23" s="19">
        <v>1</v>
      </c>
      <c r="H23" s="19">
        <v>13</v>
      </c>
      <c r="I23" s="19">
        <v>14</v>
      </c>
      <c r="J23" s="19">
        <v>1</v>
      </c>
      <c r="K23" s="19">
        <v>15</v>
      </c>
    </row>
    <row r="24" spans="2:11" ht="20.100000000000001" customHeight="1" thickBot="1" x14ac:dyDescent="0.25">
      <c r="B24" s="4" t="s">
        <v>35</v>
      </c>
      <c r="C24" s="19">
        <v>5</v>
      </c>
      <c r="D24" s="19">
        <v>0</v>
      </c>
      <c r="E24" s="19">
        <v>5</v>
      </c>
      <c r="F24" s="19">
        <v>4</v>
      </c>
      <c r="G24" s="19">
        <v>0</v>
      </c>
      <c r="H24" s="19">
        <v>4</v>
      </c>
      <c r="I24" s="19">
        <v>9</v>
      </c>
      <c r="J24" s="19">
        <v>0</v>
      </c>
      <c r="K24" s="19">
        <v>9</v>
      </c>
    </row>
    <row r="25" spans="2:11" ht="20.100000000000001" customHeight="1" thickBot="1" x14ac:dyDescent="0.25">
      <c r="B25" s="4" t="s">
        <v>36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</row>
    <row r="26" spans="2:11" ht="20.100000000000001" customHeight="1" thickBot="1" x14ac:dyDescent="0.25">
      <c r="B26" s="5" t="s">
        <v>37</v>
      </c>
      <c r="C26" s="19">
        <v>0</v>
      </c>
      <c r="D26" s="19">
        <v>0</v>
      </c>
      <c r="E26" s="19">
        <v>0</v>
      </c>
      <c r="F26" s="19">
        <v>2</v>
      </c>
      <c r="G26" s="19">
        <v>0</v>
      </c>
      <c r="H26" s="19">
        <v>2</v>
      </c>
      <c r="I26" s="19">
        <v>2</v>
      </c>
      <c r="J26" s="19">
        <v>0</v>
      </c>
      <c r="K26" s="19">
        <v>2</v>
      </c>
    </row>
    <row r="27" spans="2:11" ht="20.100000000000001" customHeight="1" thickBot="1" x14ac:dyDescent="0.25">
      <c r="B27" s="6" t="s">
        <v>38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</row>
    <row r="28" spans="2:11" ht="20.100000000000001" customHeight="1" thickBot="1" x14ac:dyDescent="0.25">
      <c r="B28" s="7" t="s">
        <v>39</v>
      </c>
      <c r="C28" s="9">
        <f>SUM(C11:C27)</f>
        <v>31</v>
      </c>
      <c r="D28" s="9">
        <f t="shared" ref="D28:K28" si="0">SUM(D11:D27)</f>
        <v>6</v>
      </c>
      <c r="E28" s="9">
        <f t="shared" si="0"/>
        <v>37</v>
      </c>
      <c r="F28" s="9">
        <f t="shared" si="0"/>
        <v>69</v>
      </c>
      <c r="G28" s="9">
        <f t="shared" si="0"/>
        <v>14</v>
      </c>
      <c r="H28" s="9">
        <f t="shared" si="0"/>
        <v>83</v>
      </c>
      <c r="I28" s="9">
        <f t="shared" si="0"/>
        <v>100</v>
      </c>
      <c r="J28" s="9">
        <f t="shared" si="0"/>
        <v>20</v>
      </c>
      <c r="K28" s="9">
        <f t="shared" si="0"/>
        <v>120</v>
      </c>
    </row>
    <row r="29" spans="2:11" x14ac:dyDescent="0.2">
      <c r="C29" s="54"/>
      <c r="D29" s="54"/>
      <c r="E29" s="54"/>
      <c r="F29" s="54"/>
      <c r="G29" s="54"/>
      <c r="H29" s="54"/>
      <c r="I29" s="54"/>
      <c r="J29" s="54"/>
      <c r="K29" s="54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23.25" customHeight="1" x14ac:dyDescent="0.2"/>
    <row r="8" spans="2:5" ht="14.25" customHeight="1" x14ac:dyDescent="0.2"/>
    <row r="9" spans="2:5" ht="32.25" customHeight="1" x14ac:dyDescent="0.2">
      <c r="B9" s="14"/>
      <c r="C9" s="77" t="s">
        <v>134</v>
      </c>
      <c r="D9" s="77"/>
      <c r="E9" s="77"/>
    </row>
    <row r="10" spans="2:5" ht="42.75" customHeight="1" thickBot="1" x14ac:dyDescent="0.25">
      <c r="B10" s="11"/>
      <c r="C10" s="21" t="s">
        <v>129</v>
      </c>
      <c r="D10" s="21" t="s">
        <v>128</v>
      </c>
      <c r="E10" s="21" t="s">
        <v>52</v>
      </c>
    </row>
    <row r="11" spans="2:5" ht="20.100000000000001" customHeight="1" thickBot="1" x14ac:dyDescent="0.25">
      <c r="B11" s="3" t="s">
        <v>22</v>
      </c>
      <c r="C11" s="18">
        <v>0</v>
      </c>
      <c r="D11" s="18">
        <v>3</v>
      </c>
      <c r="E11" s="18">
        <v>3</v>
      </c>
    </row>
    <row r="12" spans="2:5" ht="20.100000000000001" customHeight="1" thickBot="1" x14ac:dyDescent="0.25">
      <c r="B12" s="4" t="s">
        <v>23</v>
      </c>
      <c r="C12" s="19">
        <v>0</v>
      </c>
      <c r="D12" s="19">
        <v>0</v>
      </c>
      <c r="E12" s="19">
        <v>0</v>
      </c>
    </row>
    <row r="13" spans="2:5" ht="20.100000000000001" customHeight="1" thickBot="1" x14ac:dyDescent="0.25">
      <c r="B13" s="4" t="s">
        <v>24</v>
      </c>
      <c r="C13" s="19">
        <v>0</v>
      </c>
      <c r="D13" s="19">
        <v>1</v>
      </c>
      <c r="E13" s="19">
        <v>1</v>
      </c>
    </row>
    <row r="14" spans="2:5" ht="20.100000000000001" customHeight="1" thickBot="1" x14ac:dyDescent="0.25">
      <c r="B14" s="4" t="s">
        <v>25</v>
      </c>
      <c r="C14" s="19">
        <v>0</v>
      </c>
      <c r="D14" s="19">
        <v>0</v>
      </c>
      <c r="E14" s="19">
        <v>0</v>
      </c>
    </row>
    <row r="15" spans="2:5" ht="20.100000000000001" customHeight="1" thickBot="1" x14ac:dyDescent="0.25">
      <c r="B15" s="4" t="s">
        <v>26</v>
      </c>
      <c r="C15" s="19">
        <v>0</v>
      </c>
      <c r="D15" s="19">
        <v>0</v>
      </c>
      <c r="E15" s="19">
        <v>0</v>
      </c>
    </row>
    <row r="16" spans="2:5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</row>
    <row r="17" spans="2:5" ht="20.100000000000001" customHeight="1" thickBot="1" x14ac:dyDescent="0.25">
      <c r="B17" s="4" t="s">
        <v>28</v>
      </c>
      <c r="C17" s="19">
        <v>1</v>
      </c>
      <c r="D17" s="19">
        <v>0</v>
      </c>
      <c r="E17" s="19">
        <v>1</v>
      </c>
    </row>
    <row r="18" spans="2:5" ht="20.100000000000001" customHeight="1" thickBot="1" x14ac:dyDescent="0.25">
      <c r="B18" s="4" t="s">
        <v>29</v>
      </c>
      <c r="C18" s="19">
        <v>0</v>
      </c>
      <c r="D18" s="19">
        <v>0</v>
      </c>
      <c r="E18" s="19">
        <v>0</v>
      </c>
    </row>
    <row r="19" spans="2:5" ht="20.100000000000001" customHeight="1" thickBot="1" x14ac:dyDescent="0.25">
      <c r="B19" s="4" t="s">
        <v>30</v>
      </c>
      <c r="C19" s="19">
        <v>2</v>
      </c>
      <c r="D19" s="19">
        <v>2</v>
      </c>
      <c r="E19" s="19">
        <v>4</v>
      </c>
    </row>
    <row r="20" spans="2:5" ht="20.100000000000001" customHeight="1" thickBot="1" x14ac:dyDescent="0.25">
      <c r="B20" s="4" t="s">
        <v>31</v>
      </c>
      <c r="C20" s="19">
        <v>3</v>
      </c>
      <c r="D20" s="19">
        <v>2</v>
      </c>
      <c r="E20" s="19">
        <v>5</v>
      </c>
    </row>
    <row r="21" spans="2:5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33</v>
      </c>
      <c r="C22" s="19">
        <v>2</v>
      </c>
      <c r="D22" s="19">
        <v>0</v>
      </c>
      <c r="E22" s="19">
        <v>2</v>
      </c>
    </row>
    <row r="23" spans="2:5" ht="20.100000000000001" customHeight="1" thickBot="1" x14ac:dyDescent="0.25">
      <c r="B23" s="4" t="s">
        <v>34</v>
      </c>
      <c r="C23" s="19">
        <v>1</v>
      </c>
      <c r="D23" s="19">
        <v>2</v>
      </c>
      <c r="E23" s="19">
        <v>3</v>
      </c>
    </row>
    <row r="24" spans="2:5" ht="20.100000000000001" customHeight="1" thickBot="1" x14ac:dyDescent="0.25">
      <c r="B24" s="4" t="s">
        <v>35</v>
      </c>
      <c r="C24" s="19">
        <v>0</v>
      </c>
      <c r="D24" s="19">
        <v>0</v>
      </c>
      <c r="E24" s="19">
        <v>0</v>
      </c>
    </row>
    <row r="25" spans="2:5" ht="20.100000000000001" customHeight="1" thickBot="1" x14ac:dyDescent="0.25">
      <c r="B25" s="4" t="s">
        <v>36</v>
      </c>
      <c r="C25" s="19">
        <v>1</v>
      </c>
      <c r="D25" s="19">
        <v>0</v>
      </c>
      <c r="E25" s="19">
        <v>1</v>
      </c>
    </row>
    <row r="26" spans="2:5" ht="20.100000000000001" customHeight="1" thickBot="1" x14ac:dyDescent="0.25">
      <c r="B26" s="5" t="s">
        <v>37</v>
      </c>
      <c r="C26" s="19">
        <v>0</v>
      </c>
      <c r="D26" s="19">
        <v>0</v>
      </c>
      <c r="E26" s="19">
        <v>0</v>
      </c>
    </row>
    <row r="27" spans="2:5" ht="20.100000000000001" customHeight="1" thickBot="1" x14ac:dyDescent="0.25">
      <c r="B27" s="6" t="s">
        <v>38</v>
      </c>
      <c r="C27" s="20">
        <v>0</v>
      </c>
      <c r="D27" s="20">
        <v>1</v>
      </c>
      <c r="E27" s="20">
        <v>1</v>
      </c>
    </row>
    <row r="28" spans="2:5" ht="20.100000000000001" customHeight="1" thickBot="1" x14ac:dyDescent="0.25">
      <c r="B28" s="7" t="s">
        <v>39</v>
      </c>
      <c r="C28" s="9">
        <f>SUM(C11:C27)</f>
        <v>10</v>
      </c>
      <c r="D28" s="9">
        <f>SUM(D11:D27)</f>
        <v>11</v>
      </c>
      <c r="E28" s="9">
        <f>SUM(E11:E27)</f>
        <v>21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4"/>
      <c r="C12" s="77" t="s">
        <v>135</v>
      </c>
      <c r="D12" s="77"/>
      <c r="E12" s="77"/>
      <c r="F12" s="77"/>
      <c r="G12" s="77"/>
      <c r="H12" s="77" t="s">
        <v>136</v>
      </c>
      <c r="I12" s="77"/>
      <c r="J12" s="77"/>
      <c r="K12" s="77"/>
      <c r="L12" s="77"/>
      <c r="M12" s="77" t="s">
        <v>137</v>
      </c>
      <c r="N12" s="77"/>
      <c r="O12" s="77"/>
      <c r="P12" s="77"/>
      <c r="Q12" s="77"/>
      <c r="R12" s="77" t="s">
        <v>138</v>
      </c>
      <c r="S12" s="77"/>
      <c r="T12" s="77"/>
      <c r="U12" s="77"/>
      <c r="V12" s="77"/>
      <c r="W12" s="77" t="s">
        <v>139</v>
      </c>
      <c r="X12" s="77"/>
      <c r="Y12" s="77"/>
      <c r="Z12" s="77"/>
      <c r="AA12" s="77"/>
      <c r="AB12" s="77" t="s">
        <v>52</v>
      </c>
      <c r="AC12" s="77"/>
      <c r="AD12" s="77"/>
      <c r="AE12" s="77"/>
      <c r="AF12" s="77"/>
    </row>
    <row r="13" spans="2:32" ht="28.5" customHeight="1" x14ac:dyDescent="0.2">
      <c r="B13" s="23"/>
      <c r="C13" s="78" t="s">
        <v>77</v>
      </c>
      <c r="D13" s="78" t="s">
        <v>140</v>
      </c>
      <c r="E13" s="78"/>
      <c r="F13" s="78"/>
      <c r="G13" s="78" t="s">
        <v>141</v>
      </c>
      <c r="H13" s="78" t="s">
        <v>77</v>
      </c>
      <c r="I13" s="78" t="s">
        <v>140</v>
      </c>
      <c r="J13" s="78"/>
      <c r="K13" s="78"/>
      <c r="L13" s="78" t="s">
        <v>141</v>
      </c>
      <c r="M13" s="78" t="s">
        <v>77</v>
      </c>
      <c r="N13" s="78" t="s">
        <v>140</v>
      </c>
      <c r="O13" s="78"/>
      <c r="P13" s="78"/>
      <c r="Q13" s="78" t="s">
        <v>141</v>
      </c>
      <c r="R13" s="78" t="s">
        <v>77</v>
      </c>
      <c r="S13" s="78" t="s">
        <v>140</v>
      </c>
      <c r="T13" s="78"/>
      <c r="U13" s="78"/>
      <c r="V13" s="78" t="s">
        <v>141</v>
      </c>
      <c r="W13" s="78" t="s">
        <v>77</v>
      </c>
      <c r="X13" s="78" t="s">
        <v>140</v>
      </c>
      <c r="Y13" s="78"/>
      <c r="Z13" s="78"/>
      <c r="AA13" s="78" t="s">
        <v>141</v>
      </c>
      <c r="AB13" s="78" t="s">
        <v>77</v>
      </c>
      <c r="AC13" s="78" t="s">
        <v>140</v>
      </c>
      <c r="AD13" s="78"/>
      <c r="AE13" s="78"/>
      <c r="AF13" s="78" t="s">
        <v>141</v>
      </c>
    </row>
    <row r="14" spans="2:32" ht="28.5" customHeight="1" thickBot="1" x14ac:dyDescent="0.25">
      <c r="B14" s="11"/>
      <c r="C14" s="78"/>
      <c r="D14" s="25" t="s">
        <v>142</v>
      </c>
      <c r="E14" s="25" t="s">
        <v>143</v>
      </c>
      <c r="F14" s="25" t="s">
        <v>144</v>
      </c>
      <c r="G14" s="78"/>
      <c r="H14" s="78"/>
      <c r="I14" s="25" t="s">
        <v>142</v>
      </c>
      <c r="J14" s="25" t="s">
        <v>143</v>
      </c>
      <c r="K14" s="25" t="s">
        <v>144</v>
      </c>
      <c r="L14" s="78"/>
      <c r="M14" s="78"/>
      <c r="N14" s="25" t="s">
        <v>142</v>
      </c>
      <c r="O14" s="25" t="s">
        <v>143</v>
      </c>
      <c r="P14" s="25" t="s">
        <v>144</v>
      </c>
      <c r="Q14" s="78"/>
      <c r="R14" s="78"/>
      <c r="S14" s="25" t="s">
        <v>142</v>
      </c>
      <c r="T14" s="25" t="s">
        <v>143</v>
      </c>
      <c r="U14" s="25" t="s">
        <v>144</v>
      </c>
      <c r="V14" s="78"/>
      <c r="W14" s="78"/>
      <c r="X14" s="25" t="s">
        <v>142</v>
      </c>
      <c r="Y14" s="25" t="s">
        <v>143</v>
      </c>
      <c r="Z14" s="25" t="s">
        <v>144</v>
      </c>
      <c r="AA14" s="78"/>
      <c r="AB14" s="78"/>
      <c r="AC14" s="25" t="s">
        <v>142</v>
      </c>
      <c r="AD14" s="25" t="s">
        <v>143</v>
      </c>
      <c r="AE14" s="25" t="s">
        <v>144</v>
      </c>
      <c r="AF14" s="78"/>
    </row>
    <row r="15" spans="2:32" ht="20.100000000000001" customHeight="1" thickBot="1" x14ac:dyDescent="0.25">
      <c r="B15" s="3" t="s">
        <v>22</v>
      </c>
      <c r="C15" s="18">
        <v>1857</v>
      </c>
      <c r="D15" s="18">
        <v>16</v>
      </c>
      <c r="E15" s="18">
        <v>1341</v>
      </c>
      <c r="F15" s="18">
        <v>500</v>
      </c>
      <c r="G15" s="18">
        <v>0</v>
      </c>
      <c r="H15" s="18">
        <v>1</v>
      </c>
      <c r="I15" s="18">
        <v>0</v>
      </c>
      <c r="J15" s="18">
        <v>1</v>
      </c>
      <c r="K15" s="18">
        <v>0</v>
      </c>
      <c r="L15" s="18">
        <v>0</v>
      </c>
      <c r="M15" s="18">
        <v>133</v>
      </c>
      <c r="N15" s="18">
        <v>0</v>
      </c>
      <c r="O15" s="18">
        <v>133</v>
      </c>
      <c r="P15" s="18">
        <v>0</v>
      </c>
      <c r="Q15" s="18">
        <v>0</v>
      </c>
      <c r="R15" s="18">
        <v>47</v>
      </c>
      <c r="S15" s="18">
        <v>0</v>
      </c>
      <c r="T15" s="18">
        <v>47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2038</v>
      </c>
      <c r="AC15" s="18">
        <v>16</v>
      </c>
      <c r="AD15" s="18">
        <v>1522</v>
      </c>
      <c r="AE15" s="18">
        <v>500</v>
      </c>
      <c r="AF15" s="18">
        <v>0</v>
      </c>
    </row>
    <row r="16" spans="2:32" ht="20.100000000000001" customHeight="1" thickBot="1" x14ac:dyDescent="0.25">
      <c r="B16" s="4" t="s">
        <v>23</v>
      </c>
      <c r="C16" s="19">
        <v>199</v>
      </c>
      <c r="D16" s="19">
        <v>0</v>
      </c>
      <c r="E16" s="19">
        <v>152</v>
      </c>
      <c r="F16" s="19">
        <v>47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10</v>
      </c>
      <c r="N16" s="19">
        <v>0</v>
      </c>
      <c r="O16" s="19">
        <v>10</v>
      </c>
      <c r="P16" s="19">
        <v>0</v>
      </c>
      <c r="Q16" s="19">
        <v>0</v>
      </c>
      <c r="R16" s="19">
        <v>6</v>
      </c>
      <c r="S16" s="19">
        <v>0</v>
      </c>
      <c r="T16" s="19">
        <v>6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215</v>
      </c>
      <c r="AC16" s="19">
        <v>0</v>
      </c>
      <c r="AD16" s="19">
        <v>168</v>
      </c>
      <c r="AE16" s="19">
        <v>47</v>
      </c>
      <c r="AF16" s="19">
        <v>0</v>
      </c>
    </row>
    <row r="17" spans="2:32" ht="20.100000000000001" customHeight="1" thickBot="1" x14ac:dyDescent="0.25">
      <c r="B17" s="4" t="s">
        <v>24</v>
      </c>
      <c r="C17" s="19">
        <v>184</v>
      </c>
      <c r="D17" s="19">
        <v>0</v>
      </c>
      <c r="E17" s="19">
        <v>146</v>
      </c>
      <c r="F17" s="19">
        <v>38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3</v>
      </c>
      <c r="N17" s="19">
        <v>0</v>
      </c>
      <c r="O17" s="19">
        <v>3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187</v>
      </c>
      <c r="AC17" s="19">
        <v>0</v>
      </c>
      <c r="AD17" s="19">
        <v>149</v>
      </c>
      <c r="AE17" s="19">
        <v>38</v>
      </c>
      <c r="AF17" s="19">
        <v>0</v>
      </c>
    </row>
    <row r="18" spans="2:32" ht="20.100000000000001" customHeight="1" thickBot="1" x14ac:dyDescent="0.25">
      <c r="B18" s="4" t="s">
        <v>25</v>
      </c>
      <c r="C18" s="19">
        <v>392</v>
      </c>
      <c r="D18" s="19">
        <v>0</v>
      </c>
      <c r="E18" s="19">
        <v>318</v>
      </c>
      <c r="F18" s="19">
        <v>75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2</v>
      </c>
      <c r="N18" s="19">
        <v>0</v>
      </c>
      <c r="O18" s="19">
        <v>2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394</v>
      </c>
      <c r="AC18" s="19">
        <v>0</v>
      </c>
      <c r="AD18" s="19">
        <v>320</v>
      </c>
      <c r="AE18" s="19">
        <v>75</v>
      </c>
      <c r="AF18" s="19">
        <v>0</v>
      </c>
    </row>
    <row r="19" spans="2:32" ht="20.100000000000001" customHeight="1" thickBot="1" x14ac:dyDescent="0.25">
      <c r="B19" s="4" t="s">
        <v>26</v>
      </c>
      <c r="C19" s="19">
        <v>367</v>
      </c>
      <c r="D19" s="19">
        <v>11</v>
      </c>
      <c r="E19" s="19">
        <v>258</v>
      </c>
      <c r="F19" s="19">
        <v>98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30</v>
      </c>
      <c r="N19" s="19">
        <v>0</v>
      </c>
      <c r="O19" s="19">
        <v>28</v>
      </c>
      <c r="P19" s="19">
        <v>2</v>
      </c>
      <c r="Q19" s="19">
        <v>0</v>
      </c>
      <c r="R19" s="19">
        <v>54</v>
      </c>
      <c r="S19" s="19">
        <v>0</v>
      </c>
      <c r="T19" s="19">
        <v>54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451</v>
      </c>
      <c r="AC19" s="19">
        <v>11</v>
      </c>
      <c r="AD19" s="19">
        <v>340</v>
      </c>
      <c r="AE19" s="19">
        <v>100</v>
      </c>
      <c r="AF19" s="19">
        <v>0</v>
      </c>
    </row>
    <row r="20" spans="2:32" ht="20.100000000000001" customHeight="1" thickBot="1" x14ac:dyDescent="0.25">
      <c r="B20" s="4" t="s">
        <v>27</v>
      </c>
      <c r="C20" s="19">
        <v>113</v>
      </c>
      <c r="D20" s="19">
        <v>1</v>
      </c>
      <c r="E20" s="19">
        <v>64</v>
      </c>
      <c r="F20" s="19">
        <v>48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3</v>
      </c>
      <c r="N20" s="19">
        <v>0</v>
      </c>
      <c r="O20" s="19">
        <v>3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116</v>
      </c>
      <c r="AC20" s="19">
        <v>1</v>
      </c>
      <c r="AD20" s="19">
        <v>67</v>
      </c>
      <c r="AE20" s="19">
        <v>48</v>
      </c>
      <c r="AF20" s="19">
        <v>0</v>
      </c>
    </row>
    <row r="21" spans="2:32" ht="20.100000000000001" customHeight="1" thickBot="1" x14ac:dyDescent="0.25">
      <c r="B21" s="4" t="s">
        <v>28</v>
      </c>
      <c r="C21" s="19">
        <v>437</v>
      </c>
      <c r="D21" s="19">
        <v>1</v>
      </c>
      <c r="E21" s="19">
        <v>303</v>
      </c>
      <c r="F21" s="19">
        <v>133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24</v>
      </c>
      <c r="N21" s="19">
        <v>0</v>
      </c>
      <c r="O21" s="19">
        <v>22</v>
      </c>
      <c r="P21" s="19">
        <v>2</v>
      </c>
      <c r="Q21" s="19">
        <v>0</v>
      </c>
      <c r="R21" s="19">
        <v>8</v>
      </c>
      <c r="S21" s="19">
        <v>0</v>
      </c>
      <c r="T21" s="19">
        <v>8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469</v>
      </c>
      <c r="AC21" s="19">
        <v>1</v>
      </c>
      <c r="AD21" s="19">
        <v>333</v>
      </c>
      <c r="AE21" s="19">
        <v>135</v>
      </c>
      <c r="AF21" s="19">
        <v>0</v>
      </c>
    </row>
    <row r="22" spans="2:32" ht="20.100000000000001" customHeight="1" thickBot="1" x14ac:dyDescent="0.25">
      <c r="B22" s="4" t="s">
        <v>29</v>
      </c>
      <c r="C22" s="19">
        <v>468</v>
      </c>
      <c r="D22" s="19">
        <v>0</v>
      </c>
      <c r="E22" s="19">
        <v>341</v>
      </c>
      <c r="F22" s="19">
        <v>127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6</v>
      </c>
      <c r="N22" s="19">
        <v>0</v>
      </c>
      <c r="O22" s="19">
        <v>6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474</v>
      </c>
      <c r="AC22" s="19">
        <v>0</v>
      </c>
      <c r="AD22" s="19">
        <v>347</v>
      </c>
      <c r="AE22" s="19">
        <v>127</v>
      </c>
      <c r="AF22" s="19">
        <v>0</v>
      </c>
    </row>
    <row r="23" spans="2:32" ht="20.100000000000001" customHeight="1" thickBot="1" x14ac:dyDescent="0.25">
      <c r="B23" s="4" t="s">
        <v>30</v>
      </c>
      <c r="C23" s="19">
        <v>1381</v>
      </c>
      <c r="D23" s="19">
        <v>0</v>
      </c>
      <c r="E23" s="19">
        <v>675</v>
      </c>
      <c r="F23" s="19">
        <v>706</v>
      </c>
      <c r="G23" s="19">
        <v>0</v>
      </c>
      <c r="H23" s="19">
        <v>3</v>
      </c>
      <c r="I23" s="19">
        <v>0</v>
      </c>
      <c r="J23" s="19">
        <v>3</v>
      </c>
      <c r="K23" s="19">
        <v>0</v>
      </c>
      <c r="L23" s="19">
        <v>0</v>
      </c>
      <c r="M23" s="19">
        <v>15</v>
      </c>
      <c r="N23" s="19">
        <v>0</v>
      </c>
      <c r="O23" s="19">
        <v>15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1399</v>
      </c>
      <c r="AC23" s="19">
        <v>0</v>
      </c>
      <c r="AD23" s="19">
        <v>693</v>
      </c>
      <c r="AE23" s="19">
        <v>706</v>
      </c>
      <c r="AF23" s="19">
        <v>0</v>
      </c>
    </row>
    <row r="24" spans="2:32" ht="20.100000000000001" customHeight="1" thickBot="1" x14ac:dyDescent="0.25">
      <c r="B24" s="4" t="s">
        <v>31</v>
      </c>
      <c r="C24" s="19">
        <v>1253</v>
      </c>
      <c r="D24" s="19">
        <v>13</v>
      </c>
      <c r="E24" s="19">
        <v>973</v>
      </c>
      <c r="F24" s="19">
        <v>267</v>
      </c>
      <c r="G24" s="19">
        <v>0</v>
      </c>
      <c r="H24" s="19">
        <v>2</v>
      </c>
      <c r="I24" s="19">
        <v>0</v>
      </c>
      <c r="J24" s="19">
        <v>2</v>
      </c>
      <c r="K24" s="19">
        <v>0</v>
      </c>
      <c r="L24" s="19">
        <v>0</v>
      </c>
      <c r="M24" s="19">
        <v>57</v>
      </c>
      <c r="N24" s="19">
        <v>0</v>
      </c>
      <c r="O24" s="19">
        <v>54</v>
      </c>
      <c r="P24" s="19">
        <v>3</v>
      </c>
      <c r="Q24" s="19">
        <v>0</v>
      </c>
      <c r="R24" s="19">
        <v>4</v>
      </c>
      <c r="S24" s="19">
        <v>0</v>
      </c>
      <c r="T24" s="19">
        <v>4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1316</v>
      </c>
      <c r="AC24" s="19">
        <v>13</v>
      </c>
      <c r="AD24" s="19">
        <v>1033</v>
      </c>
      <c r="AE24" s="19">
        <v>270</v>
      </c>
      <c r="AF24" s="19">
        <v>0</v>
      </c>
    </row>
    <row r="25" spans="2:32" ht="20.100000000000001" customHeight="1" thickBot="1" x14ac:dyDescent="0.25">
      <c r="B25" s="4" t="s">
        <v>32</v>
      </c>
      <c r="C25" s="19">
        <v>144</v>
      </c>
      <c r="D25" s="19">
        <v>0</v>
      </c>
      <c r="E25" s="19">
        <v>105</v>
      </c>
      <c r="F25" s="19">
        <v>39</v>
      </c>
      <c r="G25" s="19">
        <v>0</v>
      </c>
      <c r="H25" s="19">
        <v>2</v>
      </c>
      <c r="I25" s="19">
        <v>0</v>
      </c>
      <c r="J25" s="19">
        <v>2</v>
      </c>
      <c r="K25" s="19">
        <v>0</v>
      </c>
      <c r="L25" s="19">
        <v>0</v>
      </c>
      <c r="M25" s="19">
        <v>5</v>
      </c>
      <c r="N25" s="19">
        <v>0</v>
      </c>
      <c r="O25" s="19">
        <v>5</v>
      </c>
      <c r="P25" s="19">
        <v>0</v>
      </c>
      <c r="Q25" s="19">
        <v>0</v>
      </c>
      <c r="R25" s="19">
        <v>1</v>
      </c>
      <c r="S25" s="19">
        <v>0</v>
      </c>
      <c r="T25" s="19">
        <v>1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152</v>
      </c>
      <c r="AC25" s="19">
        <v>0</v>
      </c>
      <c r="AD25" s="19">
        <v>113</v>
      </c>
      <c r="AE25" s="19">
        <v>39</v>
      </c>
      <c r="AF25" s="19">
        <v>0</v>
      </c>
    </row>
    <row r="26" spans="2:32" ht="20.100000000000001" customHeight="1" thickBot="1" x14ac:dyDescent="0.25">
      <c r="B26" s="4" t="s">
        <v>33</v>
      </c>
      <c r="C26" s="19">
        <v>421</v>
      </c>
      <c r="D26" s="19">
        <v>7</v>
      </c>
      <c r="E26" s="19">
        <v>260</v>
      </c>
      <c r="F26" s="19">
        <v>154</v>
      </c>
      <c r="G26" s="19">
        <v>0</v>
      </c>
      <c r="H26" s="19">
        <v>1</v>
      </c>
      <c r="I26" s="19">
        <v>0</v>
      </c>
      <c r="J26" s="19">
        <v>1</v>
      </c>
      <c r="K26" s="19">
        <v>0</v>
      </c>
      <c r="L26" s="19">
        <v>0</v>
      </c>
      <c r="M26" s="19">
        <v>24</v>
      </c>
      <c r="N26" s="19">
        <v>0</v>
      </c>
      <c r="O26" s="19">
        <v>23</v>
      </c>
      <c r="P26" s="19">
        <v>1</v>
      </c>
      <c r="Q26" s="19">
        <v>0</v>
      </c>
      <c r="R26" s="19">
        <v>2</v>
      </c>
      <c r="S26" s="19">
        <v>0</v>
      </c>
      <c r="T26" s="19">
        <v>2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448</v>
      </c>
      <c r="AC26" s="19">
        <v>7</v>
      </c>
      <c r="AD26" s="19">
        <v>286</v>
      </c>
      <c r="AE26" s="19">
        <v>155</v>
      </c>
      <c r="AF26" s="19">
        <v>0</v>
      </c>
    </row>
    <row r="27" spans="2:32" ht="20.100000000000001" customHeight="1" thickBot="1" x14ac:dyDescent="0.25">
      <c r="B27" s="4" t="s">
        <v>34</v>
      </c>
      <c r="C27" s="19">
        <v>1409</v>
      </c>
      <c r="D27" s="19">
        <v>6</v>
      </c>
      <c r="E27" s="19">
        <v>593</v>
      </c>
      <c r="F27" s="19">
        <v>810</v>
      </c>
      <c r="G27" s="19">
        <v>0</v>
      </c>
      <c r="H27" s="19">
        <v>10</v>
      </c>
      <c r="I27" s="19">
        <v>0</v>
      </c>
      <c r="J27" s="19">
        <v>4</v>
      </c>
      <c r="K27" s="19">
        <v>6</v>
      </c>
      <c r="L27" s="19">
        <v>0</v>
      </c>
      <c r="M27" s="19">
        <v>34</v>
      </c>
      <c r="N27" s="19">
        <v>0</v>
      </c>
      <c r="O27" s="19">
        <v>31</v>
      </c>
      <c r="P27" s="19">
        <v>3</v>
      </c>
      <c r="Q27" s="19">
        <v>0</v>
      </c>
      <c r="R27" s="19">
        <v>13</v>
      </c>
      <c r="S27" s="19">
        <v>0</v>
      </c>
      <c r="T27" s="19">
        <v>9</v>
      </c>
      <c r="U27" s="19">
        <v>4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1466</v>
      </c>
      <c r="AC27" s="19">
        <v>6</v>
      </c>
      <c r="AD27" s="19">
        <v>637</v>
      </c>
      <c r="AE27" s="19">
        <v>823</v>
      </c>
      <c r="AF27" s="19">
        <v>0</v>
      </c>
    </row>
    <row r="28" spans="2:32" ht="20.100000000000001" customHeight="1" thickBot="1" x14ac:dyDescent="0.25">
      <c r="B28" s="4" t="s">
        <v>35</v>
      </c>
      <c r="C28" s="19">
        <v>310</v>
      </c>
      <c r="D28" s="19">
        <v>0</v>
      </c>
      <c r="E28" s="19">
        <v>245</v>
      </c>
      <c r="F28" s="19">
        <v>65</v>
      </c>
      <c r="G28" s="19">
        <v>0</v>
      </c>
      <c r="H28" s="19">
        <v>6</v>
      </c>
      <c r="I28" s="19">
        <v>0</v>
      </c>
      <c r="J28" s="19">
        <v>4</v>
      </c>
      <c r="K28" s="19">
        <v>2</v>
      </c>
      <c r="L28" s="19">
        <v>0</v>
      </c>
      <c r="M28" s="19">
        <v>19</v>
      </c>
      <c r="N28" s="19">
        <v>0</v>
      </c>
      <c r="O28" s="19">
        <v>19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335</v>
      </c>
      <c r="AC28" s="19">
        <v>0</v>
      </c>
      <c r="AD28" s="19">
        <v>268</v>
      </c>
      <c r="AE28" s="19">
        <v>67</v>
      </c>
      <c r="AF28" s="19">
        <v>0</v>
      </c>
    </row>
    <row r="29" spans="2:32" ht="20.100000000000001" customHeight="1" thickBot="1" x14ac:dyDescent="0.25">
      <c r="B29" s="4" t="s">
        <v>36</v>
      </c>
      <c r="C29" s="19">
        <v>150</v>
      </c>
      <c r="D29" s="19">
        <v>0</v>
      </c>
      <c r="E29" s="19">
        <v>127</v>
      </c>
      <c r="F29" s="19">
        <v>23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150</v>
      </c>
      <c r="AC29" s="19">
        <v>0</v>
      </c>
      <c r="AD29" s="19">
        <v>127</v>
      </c>
      <c r="AE29" s="19">
        <v>23</v>
      </c>
      <c r="AF29" s="19">
        <v>0</v>
      </c>
    </row>
    <row r="30" spans="2:32" ht="20.100000000000001" customHeight="1" thickBot="1" x14ac:dyDescent="0.25">
      <c r="B30" s="5" t="s">
        <v>37</v>
      </c>
      <c r="C30" s="19">
        <v>244</v>
      </c>
      <c r="D30" s="19">
        <v>0</v>
      </c>
      <c r="E30" s="19">
        <v>153</v>
      </c>
      <c r="F30" s="19">
        <v>91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244</v>
      </c>
      <c r="AC30" s="19">
        <v>0</v>
      </c>
      <c r="AD30" s="19">
        <v>153</v>
      </c>
      <c r="AE30" s="19">
        <v>91</v>
      </c>
      <c r="AF30" s="19">
        <v>0</v>
      </c>
    </row>
    <row r="31" spans="2:32" ht="20.100000000000001" customHeight="1" thickBot="1" x14ac:dyDescent="0.25">
      <c r="B31" s="6" t="s">
        <v>38</v>
      </c>
      <c r="C31" s="20">
        <v>51</v>
      </c>
      <c r="D31" s="20">
        <v>0</v>
      </c>
      <c r="E31" s="20">
        <v>39</v>
      </c>
      <c r="F31" s="20">
        <v>12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2</v>
      </c>
      <c r="N31" s="20">
        <v>0</v>
      </c>
      <c r="O31" s="20">
        <v>2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53</v>
      </c>
      <c r="AC31" s="20">
        <v>0</v>
      </c>
      <c r="AD31" s="20">
        <v>41</v>
      </c>
      <c r="AE31" s="20">
        <v>12</v>
      </c>
      <c r="AF31" s="20">
        <v>0</v>
      </c>
    </row>
    <row r="32" spans="2:32" ht="20.100000000000001" customHeight="1" thickBot="1" x14ac:dyDescent="0.25">
      <c r="B32" s="7" t="s">
        <v>39</v>
      </c>
      <c r="C32" s="9">
        <f>SUM(C15:C31)</f>
        <v>9380</v>
      </c>
      <c r="D32" s="9">
        <f t="shared" ref="D32:AF32" si="0">SUM(D15:D31)</f>
        <v>55</v>
      </c>
      <c r="E32" s="9">
        <f t="shared" si="0"/>
        <v>6093</v>
      </c>
      <c r="F32" s="9">
        <f t="shared" si="0"/>
        <v>3233</v>
      </c>
      <c r="G32" s="9">
        <f t="shared" si="0"/>
        <v>0</v>
      </c>
      <c r="H32" s="9">
        <f t="shared" si="0"/>
        <v>25</v>
      </c>
      <c r="I32" s="9">
        <f t="shared" si="0"/>
        <v>0</v>
      </c>
      <c r="J32" s="9">
        <f t="shared" si="0"/>
        <v>17</v>
      </c>
      <c r="K32" s="9">
        <f t="shared" si="0"/>
        <v>8</v>
      </c>
      <c r="L32" s="9">
        <f t="shared" si="0"/>
        <v>0</v>
      </c>
      <c r="M32" s="9">
        <f t="shared" si="0"/>
        <v>367</v>
      </c>
      <c r="N32" s="9">
        <f t="shared" si="0"/>
        <v>0</v>
      </c>
      <c r="O32" s="9">
        <f t="shared" si="0"/>
        <v>356</v>
      </c>
      <c r="P32" s="9">
        <f t="shared" si="0"/>
        <v>11</v>
      </c>
      <c r="Q32" s="9">
        <f t="shared" si="0"/>
        <v>0</v>
      </c>
      <c r="R32" s="9">
        <f t="shared" si="0"/>
        <v>135</v>
      </c>
      <c r="S32" s="9">
        <f t="shared" si="0"/>
        <v>0</v>
      </c>
      <c r="T32" s="9">
        <f t="shared" si="0"/>
        <v>131</v>
      </c>
      <c r="U32" s="9">
        <f t="shared" si="0"/>
        <v>4</v>
      </c>
      <c r="V32" s="9">
        <f t="shared" si="0"/>
        <v>0</v>
      </c>
      <c r="W32" s="9">
        <f t="shared" si="0"/>
        <v>0</v>
      </c>
      <c r="X32" s="9">
        <f t="shared" si="0"/>
        <v>0</v>
      </c>
      <c r="Y32" s="9">
        <f t="shared" si="0"/>
        <v>0</v>
      </c>
      <c r="Z32" s="9">
        <f t="shared" si="0"/>
        <v>0</v>
      </c>
      <c r="AA32" s="9">
        <f t="shared" si="0"/>
        <v>0</v>
      </c>
      <c r="AB32" s="9">
        <f t="shared" si="0"/>
        <v>9907</v>
      </c>
      <c r="AC32" s="9">
        <f t="shared" si="0"/>
        <v>55</v>
      </c>
      <c r="AD32" s="9">
        <f t="shared" si="0"/>
        <v>6597</v>
      </c>
      <c r="AE32" s="9">
        <f t="shared" si="0"/>
        <v>3256</v>
      </c>
      <c r="AF32" s="9">
        <f t="shared" si="0"/>
        <v>0</v>
      </c>
    </row>
    <row r="33" spans="3:32" x14ac:dyDescent="0.2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3"/>
      <c r="C12" s="77" t="s">
        <v>77</v>
      </c>
      <c r="D12" s="77"/>
      <c r="E12" s="77"/>
      <c r="F12" s="77"/>
      <c r="G12" s="77"/>
      <c r="H12" s="77" t="s">
        <v>140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2:22" ht="25.5" customHeight="1" x14ac:dyDescent="0.2">
      <c r="B13" s="23"/>
      <c r="C13" s="77"/>
      <c r="D13" s="77"/>
      <c r="E13" s="77"/>
      <c r="F13" s="77"/>
      <c r="G13" s="77"/>
      <c r="H13" s="77" t="s">
        <v>142</v>
      </c>
      <c r="I13" s="77"/>
      <c r="J13" s="77"/>
      <c r="K13" s="77"/>
      <c r="L13" s="79"/>
      <c r="M13" s="77" t="s">
        <v>143</v>
      </c>
      <c r="N13" s="77"/>
      <c r="O13" s="77"/>
      <c r="P13" s="77"/>
      <c r="Q13" s="79"/>
      <c r="R13" s="77" t="s">
        <v>144</v>
      </c>
      <c r="S13" s="77"/>
      <c r="T13" s="77"/>
      <c r="U13" s="77"/>
      <c r="V13" s="79"/>
    </row>
    <row r="14" spans="2:22" ht="45" customHeight="1" x14ac:dyDescent="0.2">
      <c r="B14" s="23"/>
      <c r="C14" s="15" t="s">
        <v>135</v>
      </c>
      <c r="D14" s="15" t="s">
        <v>136</v>
      </c>
      <c r="E14" s="15" t="s">
        <v>145</v>
      </c>
      <c r="F14" s="15" t="s">
        <v>146</v>
      </c>
      <c r="G14" s="15" t="s">
        <v>139</v>
      </c>
      <c r="H14" s="15" t="s">
        <v>135</v>
      </c>
      <c r="I14" s="15" t="s">
        <v>136</v>
      </c>
      <c r="J14" s="15" t="s">
        <v>145</v>
      </c>
      <c r="K14" s="15" t="s">
        <v>146</v>
      </c>
      <c r="L14" s="15" t="s">
        <v>139</v>
      </c>
      <c r="M14" s="15" t="s">
        <v>135</v>
      </c>
      <c r="N14" s="15" t="s">
        <v>136</v>
      </c>
      <c r="O14" s="15" t="s">
        <v>145</v>
      </c>
      <c r="P14" s="15" t="s">
        <v>146</v>
      </c>
      <c r="Q14" s="15" t="s">
        <v>139</v>
      </c>
      <c r="R14" s="15" t="s">
        <v>135</v>
      </c>
      <c r="S14" s="15" t="s">
        <v>136</v>
      </c>
      <c r="T14" s="15" t="s">
        <v>145</v>
      </c>
      <c r="U14" s="15" t="s">
        <v>146</v>
      </c>
      <c r="V14" s="15" t="s">
        <v>139</v>
      </c>
    </row>
    <row r="15" spans="2:22" ht="20.100000000000001" customHeight="1" thickBot="1" x14ac:dyDescent="0.25">
      <c r="B15" s="3" t="s">
        <v>22</v>
      </c>
      <c r="C15" s="29">
        <f>IF('Órdenes según Instancia'!AB15=0,"-",('Órdenes según Instancia'!C15/'Órdenes según Instancia'!AB15))</f>
        <v>0.91118743866535823</v>
      </c>
      <c r="D15" s="29">
        <f>IF('Órdenes según Instancia'!AB15=0,"-",('Órdenes según Instancia'!H15/'Órdenes según Instancia'!AB15))</f>
        <v>4.906771344455348E-4</v>
      </c>
      <c r="E15" s="29">
        <f>IF('Órdenes según Instancia'!AB15=0,"-",('Órdenes según Instancia'!M15/'Órdenes según Instancia'!AB15))</f>
        <v>6.5260058881256133E-2</v>
      </c>
      <c r="F15" s="29">
        <f>IF('Órdenes según Instancia'!AB15=0,"-",('Órdenes según Instancia'!R15/'Órdenes según Instancia'!AB15))</f>
        <v>2.3061825318940136E-2</v>
      </c>
      <c r="G15" s="29">
        <f>IF('Órdenes según Instancia'!AB15=0,"-",('Órdenes según Instancia'!W15/'Órdenes según Instancia'!AB15))</f>
        <v>0</v>
      </c>
      <c r="H15" s="29">
        <f>IF('Órdenes según Instancia'!AC15=0,"-",('Órdenes según Instancia'!D15/'Órdenes según Instancia'!AC15))</f>
        <v>1</v>
      </c>
      <c r="I15" s="29">
        <f>IF('Órdenes según Instancia'!AC15=0,"-",('Órdenes según Instancia'!I15/'Órdenes según Instancia'!AC15))</f>
        <v>0</v>
      </c>
      <c r="J15" s="29">
        <f>IF('Órdenes según Instancia'!AC15=0,"-",('Órdenes según Instancia'!N15/'Órdenes según Instancia'!AC15))</f>
        <v>0</v>
      </c>
      <c r="K15" s="29">
        <f>IF('Órdenes según Instancia'!AC15=0,"-",('Órdenes según Instancia'!S15/'Órdenes según Instancia'!AC15))</f>
        <v>0</v>
      </c>
      <c r="L15" s="29">
        <f>IF('Órdenes según Instancia'!AC15=0,"-",('Órdenes según Instancia'!X15/'Órdenes según Instancia'!AC15))</f>
        <v>0</v>
      </c>
      <c r="M15" s="29">
        <f>IF('Órdenes según Instancia'!AD15=0,"-",('Órdenes según Instancia'!E15/'Órdenes según Instancia'!AD15))</f>
        <v>0.8810775295663601</v>
      </c>
      <c r="N15" s="29">
        <f>IF('Órdenes según Instancia'!AD15=0,"-",('Órdenes según Instancia'!J15/'Órdenes según Instancia'!AD15))</f>
        <v>6.5703022339027597E-4</v>
      </c>
      <c r="O15" s="29">
        <f>IF('Órdenes según Instancia'!AD15=0,"-",('Órdenes según Instancia'!O15/'Órdenes según Instancia'!AD15))</f>
        <v>8.7385019710906703E-2</v>
      </c>
      <c r="P15" s="29">
        <f>IF('Órdenes según Instancia'!AD15=0,"-",('Órdenes según Instancia'!T15/'Órdenes según Instancia'!AD15))</f>
        <v>3.0880420499342968E-2</v>
      </c>
      <c r="Q15" s="29">
        <f>IF('Órdenes según Instancia'!AD15=0,"-",('Órdenes según Instancia'!Y15/'Órdenes según Instancia'!AD15))</f>
        <v>0</v>
      </c>
      <c r="R15" s="29">
        <f>IF('Órdenes según Instancia'!AE15=0,"-",('Órdenes según Instancia'!F15/'Órdenes según Instancia'!AE15))</f>
        <v>1</v>
      </c>
      <c r="S15" s="29">
        <f>IF('Órdenes según Instancia'!AE15=0,"-",('Órdenes según Instancia'!K15/'Órdenes según Instancia'!AE15))</f>
        <v>0</v>
      </c>
      <c r="T15" s="29">
        <f>IF('Órdenes según Instancia'!AE15=0,"-",('Órdenes según Instancia'!P15/'Órdenes según Instancia'!AE15))</f>
        <v>0</v>
      </c>
      <c r="U15" s="29">
        <f>IF('Órdenes según Instancia'!AE15=0,"-",('Órdenes según Instancia'!U15/('Órdenes según Instancia'!AE15)))</f>
        <v>0</v>
      </c>
      <c r="V15" s="29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23</v>
      </c>
      <c r="C16" s="29">
        <f>IF('Órdenes según Instancia'!AB16=0,"-",('Órdenes según Instancia'!C16/'Órdenes según Instancia'!AB16))</f>
        <v>0.92558139534883721</v>
      </c>
      <c r="D16" s="29">
        <f>IF('Órdenes según Instancia'!AB16=0,"-",('Órdenes según Instancia'!H16/'Órdenes según Instancia'!AB16))</f>
        <v>0</v>
      </c>
      <c r="E16" s="29">
        <f>IF('Órdenes según Instancia'!AB16=0,"-",('Órdenes según Instancia'!M16/'Órdenes según Instancia'!AB16))</f>
        <v>4.6511627906976744E-2</v>
      </c>
      <c r="F16" s="29">
        <f>IF('Órdenes según Instancia'!AB16=0,"-",('Órdenes según Instancia'!R16/'Órdenes según Instancia'!AB16))</f>
        <v>2.7906976744186046E-2</v>
      </c>
      <c r="G16" s="29">
        <f>IF('Órdenes según Instancia'!AB16=0,"-",('Órdenes según Instancia'!W16/'Órdenes según Instancia'!AB16))</f>
        <v>0</v>
      </c>
      <c r="H16" s="29" t="str">
        <f>IF('Órdenes según Instancia'!AC16=0,"-",('Órdenes según Instancia'!D16/'Órdenes según Instancia'!AC16))</f>
        <v>-</v>
      </c>
      <c r="I16" s="29" t="str">
        <f>IF('Órdenes según Instancia'!AC16=0,"-",('Órdenes según Instancia'!I16/'Órdenes según Instancia'!AC16))</f>
        <v>-</v>
      </c>
      <c r="J16" s="29" t="str">
        <f>IF('Órdenes según Instancia'!AC16=0,"-",('Órdenes según Instancia'!N16/'Órdenes según Instancia'!AC16))</f>
        <v>-</v>
      </c>
      <c r="K16" s="29" t="str">
        <f>IF('Órdenes según Instancia'!AC16=0,"-",('Órdenes según Instancia'!S16/'Órdenes según Instancia'!AC16))</f>
        <v>-</v>
      </c>
      <c r="L16" s="29" t="str">
        <f>IF('Órdenes según Instancia'!AC16=0,"-",('Órdenes según Instancia'!X16/'Órdenes según Instancia'!AC16))</f>
        <v>-</v>
      </c>
      <c r="M16" s="29">
        <f>IF('Órdenes según Instancia'!AD16=0,"-",('Órdenes según Instancia'!E16/'Órdenes según Instancia'!AD16))</f>
        <v>0.90476190476190477</v>
      </c>
      <c r="N16" s="29">
        <f>IF('Órdenes según Instancia'!AD16=0,"-",('Órdenes según Instancia'!J16/'Órdenes según Instancia'!AD16))</f>
        <v>0</v>
      </c>
      <c r="O16" s="29">
        <f>IF('Órdenes según Instancia'!AD16=0,"-",('Órdenes según Instancia'!O16/'Órdenes según Instancia'!AD16))</f>
        <v>5.9523809523809521E-2</v>
      </c>
      <c r="P16" s="29">
        <f>IF('Órdenes según Instancia'!AD16=0,"-",('Órdenes según Instancia'!T16/'Órdenes según Instancia'!AD16))</f>
        <v>3.5714285714285712E-2</v>
      </c>
      <c r="Q16" s="29">
        <f>IF('Órdenes según Instancia'!AD16=0,"-",('Órdenes según Instancia'!Y16/'Órdenes según Instancia'!AD16))</f>
        <v>0</v>
      </c>
      <c r="R16" s="29">
        <f>IF('Órdenes según Instancia'!AE16=0,"-",('Órdenes según Instancia'!F16/'Órdenes según Instancia'!AE16))</f>
        <v>1</v>
      </c>
      <c r="S16" s="29">
        <f>IF('Órdenes según Instancia'!AE16=0,"-",('Órdenes según Instancia'!K16/'Órdenes según Instancia'!AE16))</f>
        <v>0</v>
      </c>
      <c r="T16" s="29">
        <f>IF('Órdenes según Instancia'!AE16=0,"-",('Órdenes según Instancia'!P16/'Órdenes según Instancia'!AE16))</f>
        <v>0</v>
      </c>
      <c r="U16" s="29">
        <f>IF('Órdenes según Instancia'!AE16=0,"-",('Órdenes según Instancia'!U16/('Órdenes según Instancia'!AE16)))</f>
        <v>0</v>
      </c>
      <c r="V16" s="29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24</v>
      </c>
      <c r="C17" s="29">
        <f>IF('Órdenes según Instancia'!AB17=0,"-",('Órdenes según Instancia'!C17/'Órdenes según Instancia'!AB17))</f>
        <v>0.98395721925133695</v>
      </c>
      <c r="D17" s="29">
        <f>IF('Órdenes según Instancia'!AB17=0,"-",('Órdenes según Instancia'!H17/'Órdenes según Instancia'!AB17))</f>
        <v>0</v>
      </c>
      <c r="E17" s="29">
        <f>IF('Órdenes según Instancia'!AB17=0,"-",('Órdenes según Instancia'!M17/'Órdenes según Instancia'!AB17))</f>
        <v>1.6042780748663103E-2</v>
      </c>
      <c r="F17" s="29">
        <f>IF('Órdenes según Instancia'!AB17=0,"-",('Órdenes según Instancia'!R17/'Órdenes según Instancia'!AB17))</f>
        <v>0</v>
      </c>
      <c r="G17" s="29">
        <f>IF('Órdenes según Instancia'!AB17=0,"-",('Órdenes según Instancia'!W17/'Órdenes según Instancia'!AB17))</f>
        <v>0</v>
      </c>
      <c r="H17" s="29" t="str">
        <f>IF('Órdenes según Instancia'!AC17=0,"-",('Órdenes según Instancia'!D17/'Órdenes según Instancia'!AC17))</f>
        <v>-</v>
      </c>
      <c r="I17" s="29" t="str">
        <f>IF('Órdenes según Instancia'!AC17=0,"-",('Órdenes según Instancia'!I17/'Órdenes según Instancia'!AC17))</f>
        <v>-</v>
      </c>
      <c r="J17" s="29" t="str">
        <f>IF('Órdenes según Instancia'!AC17=0,"-",('Órdenes según Instancia'!N17/'Órdenes según Instancia'!AC17))</f>
        <v>-</v>
      </c>
      <c r="K17" s="29" t="str">
        <f>IF('Órdenes según Instancia'!AC17=0,"-",('Órdenes según Instancia'!S17/'Órdenes según Instancia'!AC17))</f>
        <v>-</v>
      </c>
      <c r="L17" s="29" t="str">
        <f>IF('Órdenes según Instancia'!AC17=0,"-",('Órdenes según Instancia'!X17/'Órdenes según Instancia'!AC17))</f>
        <v>-</v>
      </c>
      <c r="M17" s="29">
        <f>IF('Órdenes según Instancia'!AD17=0,"-",('Órdenes según Instancia'!E17/'Órdenes según Instancia'!AD17))</f>
        <v>0.97986577181208057</v>
      </c>
      <c r="N17" s="29">
        <f>IF('Órdenes según Instancia'!AD17=0,"-",('Órdenes según Instancia'!J17/'Órdenes según Instancia'!AD17))</f>
        <v>0</v>
      </c>
      <c r="O17" s="29">
        <f>IF('Órdenes según Instancia'!AD17=0,"-",('Órdenes según Instancia'!O17/'Órdenes según Instancia'!AD17))</f>
        <v>2.0134228187919462E-2</v>
      </c>
      <c r="P17" s="29">
        <f>IF('Órdenes según Instancia'!AD17=0,"-",('Órdenes según Instancia'!T17/'Órdenes según Instancia'!AD17))</f>
        <v>0</v>
      </c>
      <c r="Q17" s="29">
        <f>IF('Órdenes según Instancia'!AD17=0,"-",('Órdenes según Instancia'!Y17/'Órdenes según Instancia'!AD17))</f>
        <v>0</v>
      </c>
      <c r="R17" s="29">
        <f>IF('Órdenes según Instancia'!AE17=0,"-",('Órdenes según Instancia'!F17/'Órdenes según Instancia'!AE17))</f>
        <v>1</v>
      </c>
      <c r="S17" s="29">
        <f>IF('Órdenes según Instancia'!AE17=0,"-",('Órdenes según Instancia'!K17/'Órdenes según Instancia'!AE17))</f>
        <v>0</v>
      </c>
      <c r="T17" s="29">
        <f>IF('Órdenes según Instancia'!AE17=0,"-",('Órdenes según Instancia'!P17/'Órdenes según Instancia'!AE17))</f>
        <v>0</v>
      </c>
      <c r="U17" s="29">
        <f>IF('Órdenes según Instancia'!AE17=0,"-",('Órdenes según Instancia'!U17/('Órdenes según Instancia'!AE17)))</f>
        <v>0</v>
      </c>
      <c r="V17" s="29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25</v>
      </c>
      <c r="C18" s="29">
        <f>IF('Órdenes según Instancia'!AB18=0,"-",('Órdenes según Instancia'!C18/'Órdenes según Instancia'!AB18))</f>
        <v>0.99492385786802029</v>
      </c>
      <c r="D18" s="29">
        <f>IF('Órdenes según Instancia'!AB18=0,"-",('Órdenes según Instancia'!H18/'Órdenes según Instancia'!AB18))</f>
        <v>0</v>
      </c>
      <c r="E18" s="29">
        <f>IF('Órdenes según Instancia'!AB18=0,"-",('Órdenes según Instancia'!M18/'Órdenes según Instancia'!AB18))</f>
        <v>5.076142131979695E-3</v>
      </c>
      <c r="F18" s="29">
        <f>IF('Órdenes según Instancia'!AB18=0,"-",('Órdenes según Instancia'!R18/'Órdenes según Instancia'!AB18))</f>
        <v>0</v>
      </c>
      <c r="G18" s="29">
        <f>IF('Órdenes según Instancia'!AB18=0,"-",('Órdenes según Instancia'!W18/'Órdenes según Instancia'!AB18))</f>
        <v>0</v>
      </c>
      <c r="H18" s="29" t="str">
        <f>IF('Órdenes según Instancia'!AC18=0,"-",('Órdenes según Instancia'!D18/'Órdenes según Instancia'!AC18))</f>
        <v>-</v>
      </c>
      <c r="I18" s="29" t="str">
        <f>IF('Órdenes según Instancia'!AC18=0,"-",('Órdenes según Instancia'!I18/'Órdenes según Instancia'!AC18))</f>
        <v>-</v>
      </c>
      <c r="J18" s="29" t="str">
        <f>IF('Órdenes según Instancia'!AC18=0,"-",('Órdenes según Instancia'!N18/'Órdenes según Instancia'!AC18))</f>
        <v>-</v>
      </c>
      <c r="K18" s="29" t="str">
        <f>IF('Órdenes según Instancia'!AC18=0,"-",('Órdenes según Instancia'!S18/'Órdenes según Instancia'!AC18))</f>
        <v>-</v>
      </c>
      <c r="L18" s="29" t="str">
        <f>IF('Órdenes según Instancia'!AC18=0,"-",('Órdenes según Instancia'!X18/'Órdenes según Instancia'!AC18))</f>
        <v>-</v>
      </c>
      <c r="M18" s="29">
        <f>IF('Órdenes según Instancia'!AD18=0,"-",('Órdenes según Instancia'!E18/'Órdenes según Instancia'!AD18))</f>
        <v>0.99375000000000002</v>
      </c>
      <c r="N18" s="29">
        <f>IF('Órdenes según Instancia'!AD18=0,"-",('Órdenes según Instancia'!J18/'Órdenes según Instancia'!AD18))</f>
        <v>0</v>
      </c>
      <c r="O18" s="29">
        <f>IF('Órdenes según Instancia'!AD18=0,"-",('Órdenes según Instancia'!O18/'Órdenes según Instancia'!AD18))</f>
        <v>6.2500000000000003E-3</v>
      </c>
      <c r="P18" s="29">
        <f>IF('Órdenes según Instancia'!AD18=0,"-",('Órdenes según Instancia'!T18/'Órdenes según Instancia'!AD18))</f>
        <v>0</v>
      </c>
      <c r="Q18" s="29">
        <f>IF('Órdenes según Instancia'!AD18=0,"-",('Órdenes según Instancia'!Y18/'Órdenes según Instancia'!AD18))</f>
        <v>0</v>
      </c>
      <c r="R18" s="29">
        <f>IF('Órdenes según Instancia'!AE18=0,"-",('Órdenes según Instancia'!F18/'Órdenes según Instancia'!AE18))</f>
        <v>1</v>
      </c>
      <c r="S18" s="29">
        <f>IF('Órdenes según Instancia'!AE18=0,"-",('Órdenes según Instancia'!K18/'Órdenes según Instancia'!AE18))</f>
        <v>0</v>
      </c>
      <c r="T18" s="29">
        <f>IF('Órdenes según Instancia'!AE18=0,"-",('Órdenes según Instancia'!P18/'Órdenes según Instancia'!AE18))</f>
        <v>0</v>
      </c>
      <c r="U18" s="29">
        <f>IF('Órdenes según Instancia'!AE18=0,"-",('Órdenes según Instancia'!U18/('Órdenes según Instancia'!AE18)))</f>
        <v>0</v>
      </c>
      <c r="V18" s="29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26</v>
      </c>
      <c r="C19" s="29">
        <f>IF('Órdenes según Instancia'!AB19=0,"-",('Órdenes según Instancia'!C19/'Órdenes según Instancia'!AB19))</f>
        <v>0.8137472283813747</v>
      </c>
      <c r="D19" s="29">
        <f>IF('Órdenes según Instancia'!AB19=0,"-",('Órdenes según Instancia'!H19/'Órdenes según Instancia'!AB19))</f>
        <v>0</v>
      </c>
      <c r="E19" s="29">
        <f>IF('Órdenes según Instancia'!AB19=0,"-",('Órdenes según Instancia'!M19/'Órdenes según Instancia'!AB19))</f>
        <v>6.6518847006651879E-2</v>
      </c>
      <c r="F19" s="29">
        <f>IF('Órdenes según Instancia'!AB19=0,"-",('Órdenes según Instancia'!R19/'Órdenes según Instancia'!AB19))</f>
        <v>0.11973392461197339</v>
      </c>
      <c r="G19" s="29">
        <f>IF('Órdenes según Instancia'!AB19=0,"-",('Órdenes según Instancia'!W19/'Órdenes según Instancia'!AB19))</f>
        <v>0</v>
      </c>
      <c r="H19" s="29">
        <f>IF('Órdenes según Instancia'!AC19=0,"-",('Órdenes según Instancia'!D19/'Órdenes según Instancia'!AC19))</f>
        <v>1</v>
      </c>
      <c r="I19" s="29">
        <f>IF('Órdenes según Instancia'!AC19=0,"-",('Órdenes según Instancia'!I19/'Órdenes según Instancia'!AC19))</f>
        <v>0</v>
      </c>
      <c r="J19" s="29">
        <f>IF('Órdenes según Instancia'!AC19=0,"-",('Órdenes según Instancia'!N19/'Órdenes según Instancia'!AC19))</f>
        <v>0</v>
      </c>
      <c r="K19" s="29">
        <f>IF('Órdenes según Instancia'!AC19=0,"-",('Órdenes según Instancia'!S19/'Órdenes según Instancia'!AC19))</f>
        <v>0</v>
      </c>
      <c r="L19" s="29">
        <f>IF('Órdenes según Instancia'!AC19=0,"-",('Órdenes según Instancia'!X19/'Órdenes según Instancia'!AC19))</f>
        <v>0</v>
      </c>
      <c r="M19" s="29">
        <f>IF('Órdenes según Instancia'!AD19=0,"-",('Órdenes según Instancia'!E19/'Órdenes según Instancia'!AD19))</f>
        <v>0.75882352941176467</v>
      </c>
      <c r="N19" s="29">
        <f>IF('Órdenes según Instancia'!AD19=0,"-",('Órdenes según Instancia'!J19/'Órdenes según Instancia'!AD19))</f>
        <v>0</v>
      </c>
      <c r="O19" s="29">
        <f>IF('Órdenes según Instancia'!AD19=0,"-",('Órdenes según Instancia'!O19/'Órdenes según Instancia'!AD19))</f>
        <v>8.2352941176470587E-2</v>
      </c>
      <c r="P19" s="29">
        <f>IF('Órdenes según Instancia'!AD19=0,"-",('Órdenes según Instancia'!T19/'Órdenes según Instancia'!AD19))</f>
        <v>0.1588235294117647</v>
      </c>
      <c r="Q19" s="29">
        <f>IF('Órdenes según Instancia'!AD19=0,"-",('Órdenes según Instancia'!Y19/'Órdenes según Instancia'!AD19))</f>
        <v>0</v>
      </c>
      <c r="R19" s="29">
        <f>IF('Órdenes según Instancia'!AE19=0,"-",('Órdenes según Instancia'!F19/'Órdenes según Instancia'!AE19))</f>
        <v>0.98</v>
      </c>
      <c r="S19" s="29">
        <f>IF('Órdenes según Instancia'!AE19=0,"-",('Órdenes según Instancia'!K19/'Órdenes según Instancia'!AE19))</f>
        <v>0</v>
      </c>
      <c r="T19" s="29">
        <f>IF('Órdenes según Instancia'!AE19=0,"-",('Órdenes según Instancia'!P19/'Órdenes según Instancia'!AE19))</f>
        <v>0.02</v>
      </c>
      <c r="U19" s="29">
        <f>IF('Órdenes según Instancia'!AE19=0,"-",('Órdenes según Instancia'!U19/('Órdenes según Instancia'!AE19)))</f>
        <v>0</v>
      </c>
      <c r="V19" s="29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27</v>
      </c>
      <c r="C20" s="29">
        <f>IF('Órdenes según Instancia'!AB20=0,"-",('Órdenes según Instancia'!C20/'Órdenes según Instancia'!AB20))</f>
        <v>0.97413793103448276</v>
      </c>
      <c r="D20" s="29">
        <f>IF('Órdenes según Instancia'!AB20=0,"-",('Órdenes según Instancia'!H20/'Órdenes según Instancia'!AB20))</f>
        <v>0</v>
      </c>
      <c r="E20" s="29">
        <f>IF('Órdenes según Instancia'!AB20=0,"-",('Órdenes según Instancia'!M20/'Órdenes según Instancia'!AB20))</f>
        <v>2.5862068965517241E-2</v>
      </c>
      <c r="F20" s="29">
        <f>IF('Órdenes según Instancia'!AB20=0,"-",('Órdenes según Instancia'!R20/'Órdenes según Instancia'!AB20))</f>
        <v>0</v>
      </c>
      <c r="G20" s="29">
        <f>IF('Órdenes según Instancia'!AB20=0,"-",('Órdenes según Instancia'!W20/'Órdenes según Instancia'!AB20))</f>
        <v>0</v>
      </c>
      <c r="H20" s="29">
        <f>IF('Órdenes según Instancia'!AC20=0,"-",('Órdenes según Instancia'!D20/'Órdenes según Instancia'!AC20))</f>
        <v>1</v>
      </c>
      <c r="I20" s="29">
        <f>IF('Órdenes según Instancia'!AC20=0,"-",('Órdenes según Instancia'!I20/'Órdenes según Instancia'!AC20))</f>
        <v>0</v>
      </c>
      <c r="J20" s="29">
        <f>IF('Órdenes según Instancia'!AC20=0,"-",('Órdenes según Instancia'!N20/'Órdenes según Instancia'!AC20))</f>
        <v>0</v>
      </c>
      <c r="K20" s="29">
        <f>IF('Órdenes según Instancia'!AC20=0,"-",('Órdenes según Instancia'!S20/'Órdenes según Instancia'!AC20))</f>
        <v>0</v>
      </c>
      <c r="L20" s="29">
        <f>IF('Órdenes según Instancia'!AC20=0,"-",('Órdenes según Instancia'!X20/'Órdenes según Instancia'!AC20))</f>
        <v>0</v>
      </c>
      <c r="M20" s="29">
        <f>IF('Órdenes según Instancia'!AD20=0,"-",('Órdenes según Instancia'!E20/'Órdenes según Instancia'!AD20))</f>
        <v>0.95522388059701491</v>
      </c>
      <c r="N20" s="29">
        <f>IF('Órdenes según Instancia'!AD20=0,"-",('Órdenes según Instancia'!J20/'Órdenes según Instancia'!AD20))</f>
        <v>0</v>
      </c>
      <c r="O20" s="29">
        <f>IF('Órdenes según Instancia'!AD20=0,"-",('Órdenes según Instancia'!O20/'Órdenes según Instancia'!AD20))</f>
        <v>4.4776119402985072E-2</v>
      </c>
      <c r="P20" s="29">
        <f>IF('Órdenes según Instancia'!AD20=0,"-",('Órdenes según Instancia'!T20/'Órdenes según Instancia'!AD20))</f>
        <v>0</v>
      </c>
      <c r="Q20" s="29">
        <f>IF('Órdenes según Instancia'!AD20=0,"-",('Órdenes según Instancia'!Y20/'Órdenes según Instancia'!AD20))</f>
        <v>0</v>
      </c>
      <c r="R20" s="29">
        <f>IF('Órdenes según Instancia'!AE20=0,"-",('Órdenes según Instancia'!F20/'Órdenes según Instancia'!AE20))</f>
        <v>1</v>
      </c>
      <c r="S20" s="29">
        <f>IF('Órdenes según Instancia'!AE20=0,"-",('Órdenes según Instancia'!K20/'Órdenes según Instancia'!AE20))</f>
        <v>0</v>
      </c>
      <c r="T20" s="29">
        <f>IF('Órdenes según Instancia'!AE20=0,"-",('Órdenes según Instancia'!P20/'Órdenes según Instancia'!AE20))</f>
        <v>0</v>
      </c>
      <c r="U20" s="29">
        <f>IF('Órdenes según Instancia'!AE20=0,"-",('Órdenes según Instancia'!U20/('Órdenes según Instancia'!AE20)))</f>
        <v>0</v>
      </c>
      <c r="V20" s="29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28</v>
      </c>
      <c r="C21" s="29">
        <f>IF('Órdenes según Instancia'!AB21=0,"-",('Órdenes según Instancia'!C21/'Órdenes según Instancia'!AB21))</f>
        <v>0.93176972281449888</v>
      </c>
      <c r="D21" s="29">
        <f>IF('Órdenes según Instancia'!AB21=0,"-",('Órdenes según Instancia'!H21/'Órdenes según Instancia'!AB21))</f>
        <v>0</v>
      </c>
      <c r="E21" s="29">
        <f>IF('Órdenes según Instancia'!AB21=0,"-",('Órdenes según Instancia'!M21/'Órdenes según Instancia'!AB21))</f>
        <v>5.1172707889125799E-2</v>
      </c>
      <c r="F21" s="29">
        <f>IF('Órdenes según Instancia'!AB21=0,"-",('Órdenes según Instancia'!R21/'Órdenes según Instancia'!AB21))</f>
        <v>1.7057569296375266E-2</v>
      </c>
      <c r="G21" s="29">
        <f>IF('Órdenes según Instancia'!AB21=0,"-",('Órdenes según Instancia'!W21/'Órdenes según Instancia'!AB21))</f>
        <v>0</v>
      </c>
      <c r="H21" s="29">
        <f>IF('Órdenes según Instancia'!AC21=0,"-",('Órdenes según Instancia'!D21/'Órdenes según Instancia'!AC21))</f>
        <v>1</v>
      </c>
      <c r="I21" s="29">
        <f>IF('Órdenes según Instancia'!AC21=0,"-",('Órdenes según Instancia'!I21/'Órdenes según Instancia'!AC21))</f>
        <v>0</v>
      </c>
      <c r="J21" s="29">
        <f>IF('Órdenes según Instancia'!AC21=0,"-",('Órdenes según Instancia'!N21/'Órdenes según Instancia'!AC21))</f>
        <v>0</v>
      </c>
      <c r="K21" s="29">
        <f>IF('Órdenes según Instancia'!AC21=0,"-",('Órdenes según Instancia'!S21/'Órdenes según Instancia'!AC21))</f>
        <v>0</v>
      </c>
      <c r="L21" s="29">
        <f>IF('Órdenes según Instancia'!AC21=0,"-",('Órdenes según Instancia'!X21/'Órdenes según Instancia'!AC21))</f>
        <v>0</v>
      </c>
      <c r="M21" s="29">
        <f>IF('Órdenes según Instancia'!AD21=0,"-",('Órdenes según Instancia'!E21/'Órdenes según Instancia'!AD21))</f>
        <v>0.90990990990990994</v>
      </c>
      <c r="N21" s="29">
        <f>IF('Órdenes según Instancia'!AD21=0,"-",('Órdenes según Instancia'!J21/'Órdenes según Instancia'!AD21))</f>
        <v>0</v>
      </c>
      <c r="O21" s="29">
        <f>IF('Órdenes según Instancia'!AD21=0,"-",('Órdenes según Instancia'!O21/'Órdenes según Instancia'!AD21))</f>
        <v>6.6066066066066062E-2</v>
      </c>
      <c r="P21" s="29">
        <f>IF('Órdenes según Instancia'!AD21=0,"-",('Órdenes según Instancia'!T21/'Órdenes según Instancia'!AD21))</f>
        <v>2.4024024024024024E-2</v>
      </c>
      <c r="Q21" s="29">
        <f>IF('Órdenes según Instancia'!AD21=0,"-",('Órdenes según Instancia'!Y21/'Órdenes según Instancia'!AD21))</f>
        <v>0</v>
      </c>
      <c r="R21" s="29">
        <f>IF('Órdenes según Instancia'!AE21=0,"-",('Órdenes según Instancia'!F21/'Órdenes según Instancia'!AE21))</f>
        <v>0.98518518518518516</v>
      </c>
      <c r="S21" s="29">
        <f>IF('Órdenes según Instancia'!AE21=0,"-",('Órdenes según Instancia'!K21/'Órdenes según Instancia'!AE21))</f>
        <v>0</v>
      </c>
      <c r="T21" s="29">
        <f>IF('Órdenes según Instancia'!AE21=0,"-",('Órdenes según Instancia'!P21/'Órdenes según Instancia'!AE21))</f>
        <v>1.4814814814814815E-2</v>
      </c>
      <c r="U21" s="29">
        <f>IF('Órdenes según Instancia'!AE21=0,"-",('Órdenes según Instancia'!U21/('Órdenes según Instancia'!AE21)))</f>
        <v>0</v>
      </c>
      <c r="V21" s="29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29</v>
      </c>
      <c r="C22" s="29">
        <f>IF('Órdenes según Instancia'!AB22=0,"-",('Órdenes según Instancia'!C22/'Órdenes según Instancia'!AB22))</f>
        <v>0.98734177215189878</v>
      </c>
      <c r="D22" s="29">
        <f>IF('Órdenes según Instancia'!AB22=0,"-",('Órdenes según Instancia'!H22/'Órdenes según Instancia'!AB22))</f>
        <v>0</v>
      </c>
      <c r="E22" s="29">
        <f>IF('Órdenes según Instancia'!AB22=0,"-",('Órdenes según Instancia'!M22/'Órdenes según Instancia'!AB22))</f>
        <v>1.2658227848101266E-2</v>
      </c>
      <c r="F22" s="29">
        <f>IF('Órdenes según Instancia'!AB22=0,"-",('Órdenes según Instancia'!R22/'Órdenes según Instancia'!AB22))</f>
        <v>0</v>
      </c>
      <c r="G22" s="29">
        <f>IF('Órdenes según Instancia'!AB22=0,"-",('Órdenes según Instancia'!W22/'Órdenes según Instancia'!AB22))</f>
        <v>0</v>
      </c>
      <c r="H22" s="29" t="str">
        <f>IF('Órdenes según Instancia'!AC22=0,"-",('Órdenes según Instancia'!D22/'Órdenes según Instancia'!AC22))</f>
        <v>-</v>
      </c>
      <c r="I22" s="29" t="str">
        <f>IF('Órdenes según Instancia'!AC22=0,"-",('Órdenes según Instancia'!I22/'Órdenes según Instancia'!AC22))</f>
        <v>-</v>
      </c>
      <c r="J22" s="29" t="str">
        <f>IF('Órdenes según Instancia'!AC22=0,"-",('Órdenes según Instancia'!N22/'Órdenes según Instancia'!AC22))</f>
        <v>-</v>
      </c>
      <c r="K22" s="29" t="str">
        <f>IF('Órdenes según Instancia'!AC22=0,"-",('Órdenes según Instancia'!S22/'Órdenes según Instancia'!AC22))</f>
        <v>-</v>
      </c>
      <c r="L22" s="29" t="str">
        <f>IF('Órdenes según Instancia'!AC22=0,"-",('Órdenes según Instancia'!X22/'Órdenes según Instancia'!AC22))</f>
        <v>-</v>
      </c>
      <c r="M22" s="29">
        <f>IF('Órdenes según Instancia'!AD22=0,"-",('Órdenes según Instancia'!E22/'Órdenes según Instancia'!AD22))</f>
        <v>0.98270893371757928</v>
      </c>
      <c r="N22" s="29">
        <f>IF('Órdenes según Instancia'!AD22=0,"-",('Órdenes según Instancia'!J22/'Órdenes según Instancia'!AD22))</f>
        <v>0</v>
      </c>
      <c r="O22" s="29">
        <f>IF('Órdenes según Instancia'!AD22=0,"-",('Órdenes según Instancia'!O22/'Órdenes según Instancia'!AD22))</f>
        <v>1.7291066282420751E-2</v>
      </c>
      <c r="P22" s="29">
        <f>IF('Órdenes según Instancia'!AD22=0,"-",('Órdenes según Instancia'!T22/'Órdenes según Instancia'!AD22))</f>
        <v>0</v>
      </c>
      <c r="Q22" s="29">
        <f>IF('Órdenes según Instancia'!AD22=0,"-",('Órdenes según Instancia'!Y22/'Órdenes según Instancia'!AD22))</f>
        <v>0</v>
      </c>
      <c r="R22" s="29">
        <f>IF('Órdenes según Instancia'!AE22=0,"-",('Órdenes según Instancia'!F22/'Órdenes según Instancia'!AE22))</f>
        <v>1</v>
      </c>
      <c r="S22" s="29">
        <f>IF('Órdenes según Instancia'!AE22=0,"-",('Órdenes según Instancia'!K22/'Órdenes según Instancia'!AE22))</f>
        <v>0</v>
      </c>
      <c r="T22" s="29">
        <f>IF('Órdenes según Instancia'!AE22=0,"-",('Órdenes según Instancia'!P22/'Órdenes según Instancia'!AE22))</f>
        <v>0</v>
      </c>
      <c r="U22" s="29">
        <f>IF('Órdenes según Instancia'!AE22=0,"-",('Órdenes según Instancia'!U22/('Órdenes según Instancia'!AE22)))</f>
        <v>0</v>
      </c>
      <c r="V22" s="29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30</v>
      </c>
      <c r="C23" s="29">
        <f>IF('Órdenes según Instancia'!AB23=0,"-",('Órdenes según Instancia'!C23/'Órdenes según Instancia'!AB23))</f>
        <v>0.98713366690493209</v>
      </c>
      <c r="D23" s="29">
        <f>IF('Órdenes según Instancia'!AB23=0,"-",('Órdenes según Instancia'!H23/'Órdenes según Instancia'!AB23))</f>
        <v>2.1443888491779841E-3</v>
      </c>
      <c r="E23" s="29">
        <f>IF('Órdenes según Instancia'!AB23=0,"-",('Órdenes según Instancia'!M23/'Órdenes según Instancia'!AB23))</f>
        <v>1.0721944245889922E-2</v>
      </c>
      <c r="F23" s="29">
        <f>IF('Órdenes según Instancia'!AB23=0,"-",('Órdenes según Instancia'!R23/'Órdenes según Instancia'!AB23))</f>
        <v>0</v>
      </c>
      <c r="G23" s="29">
        <f>IF('Órdenes según Instancia'!AB23=0,"-",('Órdenes según Instancia'!W23/'Órdenes según Instancia'!AB23))</f>
        <v>0</v>
      </c>
      <c r="H23" s="29" t="str">
        <f>IF('Órdenes según Instancia'!AC23=0,"-",('Órdenes según Instancia'!D23/'Órdenes según Instancia'!AC23))</f>
        <v>-</v>
      </c>
      <c r="I23" s="29" t="str">
        <f>IF('Órdenes según Instancia'!AC23=0,"-",('Órdenes según Instancia'!I23/'Órdenes según Instancia'!AC23))</f>
        <v>-</v>
      </c>
      <c r="J23" s="29" t="str">
        <f>IF('Órdenes según Instancia'!AC23=0,"-",('Órdenes según Instancia'!N23/'Órdenes según Instancia'!AC23))</f>
        <v>-</v>
      </c>
      <c r="K23" s="29" t="str">
        <f>IF('Órdenes según Instancia'!AC23=0,"-",('Órdenes según Instancia'!S23/'Órdenes según Instancia'!AC23))</f>
        <v>-</v>
      </c>
      <c r="L23" s="29" t="str">
        <f>IF('Órdenes según Instancia'!AC23=0,"-",('Órdenes según Instancia'!X23/'Órdenes según Instancia'!AC23))</f>
        <v>-</v>
      </c>
      <c r="M23" s="29">
        <f>IF('Órdenes según Instancia'!AD23=0,"-",('Órdenes según Instancia'!E23/'Órdenes según Instancia'!AD23))</f>
        <v>0.97402597402597402</v>
      </c>
      <c r="N23" s="29">
        <f>IF('Órdenes según Instancia'!AD23=0,"-",('Órdenes según Instancia'!J23/'Órdenes según Instancia'!AD23))</f>
        <v>4.329004329004329E-3</v>
      </c>
      <c r="O23" s="29">
        <f>IF('Órdenes según Instancia'!AD23=0,"-",('Órdenes según Instancia'!O23/'Órdenes según Instancia'!AD23))</f>
        <v>2.1645021645021644E-2</v>
      </c>
      <c r="P23" s="29">
        <f>IF('Órdenes según Instancia'!AD23=0,"-",('Órdenes según Instancia'!T23/'Órdenes según Instancia'!AD23))</f>
        <v>0</v>
      </c>
      <c r="Q23" s="29">
        <f>IF('Órdenes según Instancia'!AD23=0,"-",('Órdenes según Instancia'!Y23/'Órdenes según Instancia'!AD23))</f>
        <v>0</v>
      </c>
      <c r="R23" s="29">
        <f>IF('Órdenes según Instancia'!AE23=0,"-",('Órdenes según Instancia'!F23/'Órdenes según Instancia'!AE23))</f>
        <v>1</v>
      </c>
      <c r="S23" s="29">
        <f>IF('Órdenes según Instancia'!AE23=0,"-",('Órdenes según Instancia'!K23/'Órdenes según Instancia'!AE23))</f>
        <v>0</v>
      </c>
      <c r="T23" s="29">
        <f>IF('Órdenes según Instancia'!AE23=0,"-",('Órdenes según Instancia'!P23/'Órdenes según Instancia'!AE23))</f>
        <v>0</v>
      </c>
      <c r="U23" s="29">
        <f>IF('Órdenes según Instancia'!AE23=0,"-",('Órdenes según Instancia'!U23/('Órdenes según Instancia'!AE23)))</f>
        <v>0</v>
      </c>
      <c r="V23" s="29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31</v>
      </c>
      <c r="C24" s="29">
        <f>IF('Órdenes según Instancia'!AB24=0,"-",('Órdenes según Instancia'!C24/'Órdenes según Instancia'!AB24))</f>
        <v>0.9521276595744681</v>
      </c>
      <c r="D24" s="29">
        <f>IF('Órdenes según Instancia'!AB24=0,"-",('Órdenes según Instancia'!H24/'Órdenes según Instancia'!AB24))</f>
        <v>1.5197568389057751E-3</v>
      </c>
      <c r="E24" s="29">
        <f>IF('Órdenes según Instancia'!AB24=0,"-",('Órdenes según Instancia'!M24/'Órdenes según Instancia'!AB24))</f>
        <v>4.3313069908814589E-2</v>
      </c>
      <c r="F24" s="29">
        <f>IF('Órdenes según Instancia'!AB24=0,"-",('Órdenes según Instancia'!R24/'Órdenes según Instancia'!AB24))</f>
        <v>3.0395136778115501E-3</v>
      </c>
      <c r="G24" s="29">
        <f>IF('Órdenes según Instancia'!AB24=0,"-",('Órdenes según Instancia'!W24/'Órdenes según Instancia'!AB24))</f>
        <v>0</v>
      </c>
      <c r="H24" s="29">
        <f>IF('Órdenes según Instancia'!AC24=0,"-",('Órdenes según Instancia'!D24/'Órdenes según Instancia'!AC24))</f>
        <v>1</v>
      </c>
      <c r="I24" s="29">
        <f>IF('Órdenes según Instancia'!AC24=0,"-",('Órdenes según Instancia'!I24/'Órdenes según Instancia'!AC24))</f>
        <v>0</v>
      </c>
      <c r="J24" s="29">
        <f>IF('Órdenes según Instancia'!AC24=0,"-",('Órdenes según Instancia'!N24/'Órdenes según Instancia'!AC24))</f>
        <v>0</v>
      </c>
      <c r="K24" s="29">
        <f>IF('Órdenes según Instancia'!AC24=0,"-",('Órdenes según Instancia'!S24/'Órdenes según Instancia'!AC24))</f>
        <v>0</v>
      </c>
      <c r="L24" s="29">
        <f>IF('Órdenes según Instancia'!AC24=0,"-",('Órdenes según Instancia'!X24/'Órdenes según Instancia'!AC24))</f>
        <v>0</v>
      </c>
      <c r="M24" s="29">
        <f>IF('Órdenes según Instancia'!AD24=0,"-",('Órdenes según Instancia'!E24/'Órdenes según Instancia'!AD24))</f>
        <v>0.94191674733785091</v>
      </c>
      <c r="N24" s="29">
        <f>IF('Órdenes según Instancia'!AD24=0,"-",('Órdenes según Instancia'!J24/'Órdenes según Instancia'!AD24))</f>
        <v>1.9361084220716361E-3</v>
      </c>
      <c r="O24" s="29">
        <f>IF('Órdenes según Instancia'!AD24=0,"-",('Órdenes según Instancia'!O24/'Órdenes según Instancia'!AD24))</f>
        <v>5.2274927395934173E-2</v>
      </c>
      <c r="P24" s="29">
        <f>IF('Órdenes según Instancia'!AD24=0,"-",('Órdenes según Instancia'!T24/'Órdenes según Instancia'!AD24))</f>
        <v>3.8722168441432721E-3</v>
      </c>
      <c r="Q24" s="29">
        <f>IF('Órdenes según Instancia'!AD24=0,"-",('Órdenes según Instancia'!Y24/'Órdenes según Instancia'!AD24))</f>
        <v>0</v>
      </c>
      <c r="R24" s="29">
        <f>IF('Órdenes según Instancia'!AE24=0,"-",('Órdenes según Instancia'!F24/'Órdenes según Instancia'!AE24))</f>
        <v>0.98888888888888893</v>
      </c>
      <c r="S24" s="29">
        <f>IF('Órdenes según Instancia'!AE24=0,"-",('Órdenes según Instancia'!K24/'Órdenes según Instancia'!AE24))</f>
        <v>0</v>
      </c>
      <c r="T24" s="29">
        <f>IF('Órdenes según Instancia'!AE24=0,"-",('Órdenes según Instancia'!P24/'Órdenes según Instancia'!AE24))</f>
        <v>1.1111111111111112E-2</v>
      </c>
      <c r="U24" s="29">
        <f>IF('Órdenes según Instancia'!AE24=0,"-",('Órdenes según Instancia'!U24/('Órdenes según Instancia'!AE24)))</f>
        <v>0</v>
      </c>
      <c r="V24" s="29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32</v>
      </c>
      <c r="C25" s="29">
        <f>IF('Órdenes según Instancia'!AB25=0,"-",('Órdenes según Instancia'!C25/'Órdenes según Instancia'!AB25))</f>
        <v>0.94736842105263153</v>
      </c>
      <c r="D25" s="29">
        <f>IF('Órdenes según Instancia'!AB25=0,"-",('Órdenes según Instancia'!H25/'Órdenes según Instancia'!AB25))</f>
        <v>1.3157894736842105E-2</v>
      </c>
      <c r="E25" s="29">
        <f>IF('Órdenes según Instancia'!AB25=0,"-",('Órdenes según Instancia'!M25/'Órdenes según Instancia'!AB25))</f>
        <v>3.2894736842105261E-2</v>
      </c>
      <c r="F25" s="29">
        <f>IF('Órdenes según Instancia'!AB25=0,"-",('Órdenes según Instancia'!R25/'Órdenes según Instancia'!AB25))</f>
        <v>6.5789473684210523E-3</v>
      </c>
      <c r="G25" s="29">
        <f>IF('Órdenes según Instancia'!AB25=0,"-",('Órdenes según Instancia'!W25/'Órdenes según Instancia'!AB25))</f>
        <v>0</v>
      </c>
      <c r="H25" s="29" t="str">
        <f>IF('Órdenes según Instancia'!AC25=0,"-",('Órdenes según Instancia'!D25/'Órdenes según Instancia'!AC25))</f>
        <v>-</v>
      </c>
      <c r="I25" s="29" t="str">
        <f>IF('Órdenes según Instancia'!AC25=0,"-",('Órdenes según Instancia'!I25/'Órdenes según Instancia'!AC25))</f>
        <v>-</v>
      </c>
      <c r="J25" s="29" t="str">
        <f>IF('Órdenes según Instancia'!AC25=0,"-",('Órdenes según Instancia'!N25/'Órdenes según Instancia'!AC25))</f>
        <v>-</v>
      </c>
      <c r="K25" s="29" t="str">
        <f>IF('Órdenes según Instancia'!AC25=0,"-",('Órdenes según Instancia'!S25/'Órdenes según Instancia'!AC25))</f>
        <v>-</v>
      </c>
      <c r="L25" s="29" t="str">
        <f>IF('Órdenes según Instancia'!AC25=0,"-",('Órdenes según Instancia'!X25/'Órdenes según Instancia'!AC25))</f>
        <v>-</v>
      </c>
      <c r="M25" s="29">
        <f>IF('Órdenes según Instancia'!AD25=0,"-",('Órdenes según Instancia'!E25/'Órdenes según Instancia'!AD25))</f>
        <v>0.92920353982300885</v>
      </c>
      <c r="N25" s="29">
        <f>IF('Órdenes según Instancia'!AD25=0,"-",('Órdenes según Instancia'!J25/'Órdenes según Instancia'!AD25))</f>
        <v>1.7699115044247787E-2</v>
      </c>
      <c r="O25" s="29">
        <f>IF('Órdenes según Instancia'!AD25=0,"-",('Órdenes según Instancia'!O25/'Órdenes según Instancia'!AD25))</f>
        <v>4.4247787610619468E-2</v>
      </c>
      <c r="P25" s="29">
        <f>IF('Órdenes según Instancia'!AD25=0,"-",('Órdenes según Instancia'!T25/'Órdenes según Instancia'!AD25))</f>
        <v>8.8495575221238937E-3</v>
      </c>
      <c r="Q25" s="29">
        <f>IF('Órdenes según Instancia'!AD25=0,"-",('Órdenes según Instancia'!Y25/'Órdenes según Instancia'!AD25))</f>
        <v>0</v>
      </c>
      <c r="R25" s="29">
        <f>IF('Órdenes según Instancia'!AE25=0,"-",('Órdenes según Instancia'!F25/'Órdenes según Instancia'!AE25))</f>
        <v>1</v>
      </c>
      <c r="S25" s="29">
        <f>IF('Órdenes según Instancia'!AE25=0,"-",('Órdenes según Instancia'!K25/'Órdenes según Instancia'!AE25))</f>
        <v>0</v>
      </c>
      <c r="T25" s="29">
        <f>IF('Órdenes según Instancia'!AE25=0,"-",('Órdenes según Instancia'!P25/'Órdenes según Instancia'!AE25))</f>
        <v>0</v>
      </c>
      <c r="U25" s="29">
        <f>IF('Órdenes según Instancia'!AE25=0,"-",('Órdenes según Instancia'!U25/('Órdenes según Instancia'!AE25)))</f>
        <v>0</v>
      </c>
      <c r="V25" s="29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33</v>
      </c>
      <c r="C26" s="29">
        <f>IF('Órdenes según Instancia'!AB26=0,"-",('Órdenes según Instancia'!C26/'Órdenes según Instancia'!AB26))</f>
        <v>0.9397321428571429</v>
      </c>
      <c r="D26" s="29">
        <f>IF('Órdenes según Instancia'!AB26=0,"-",('Órdenes según Instancia'!H26/'Órdenes según Instancia'!AB26))</f>
        <v>2.232142857142857E-3</v>
      </c>
      <c r="E26" s="29">
        <f>IF('Órdenes según Instancia'!AB26=0,"-",('Órdenes según Instancia'!M26/'Órdenes según Instancia'!AB26))</f>
        <v>5.3571428571428568E-2</v>
      </c>
      <c r="F26" s="29">
        <f>IF('Órdenes según Instancia'!AB26=0,"-",('Órdenes según Instancia'!R26/'Órdenes según Instancia'!AB26))</f>
        <v>4.464285714285714E-3</v>
      </c>
      <c r="G26" s="29">
        <f>IF('Órdenes según Instancia'!AB26=0,"-",('Órdenes según Instancia'!W26/'Órdenes según Instancia'!AB26))</f>
        <v>0</v>
      </c>
      <c r="H26" s="29">
        <f>IF('Órdenes según Instancia'!AC26=0,"-",('Órdenes según Instancia'!D26/'Órdenes según Instancia'!AC26))</f>
        <v>1</v>
      </c>
      <c r="I26" s="29">
        <f>IF('Órdenes según Instancia'!AC26=0,"-",('Órdenes según Instancia'!I26/'Órdenes según Instancia'!AC26))</f>
        <v>0</v>
      </c>
      <c r="J26" s="29">
        <f>IF('Órdenes según Instancia'!AC26=0,"-",('Órdenes según Instancia'!N26/'Órdenes según Instancia'!AC26))</f>
        <v>0</v>
      </c>
      <c r="K26" s="29">
        <f>IF('Órdenes según Instancia'!AC26=0,"-",('Órdenes según Instancia'!S26/'Órdenes según Instancia'!AC26))</f>
        <v>0</v>
      </c>
      <c r="L26" s="29">
        <f>IF('Órdenes según Instancia'!AC26=0,"-",('Órdenes según Instancia'!X26/'Órdenes según Instancia'!AC26))</f>
        <v>0</v>
      </c>
      <c r="M26" s="29">
        <f>IF('Órdenes según Instancia'!AD26=0,"-",('Órdenes según Instancia'!E26/'Órdenes según Instancia'!AD26))</f>
        <v>0.90909090909090906</v>
      </c>
      <c r="N26" s="29">
        <f>IF('Órdenes según Instancia'!AD26=0,"-",('Órdenes según Instancia'!J26/'Órdenes según Instancia'!AD26))</f>
        <v>3.4965034965034965E-3</v>
      </c>
      <c r="O26" s="29">
        <f>IF('Órdenes según Instancia'!AD26=0,"-",('Órdenes según Instancia'!O26/'Órdenes según Instancia'!AD26))</f>
        <v>8.0419580419580416E-2</v>
      </c>
      <c r="P26" s="29">
        <f>IF('Órdenes según Instancia'!AD26=0,"-",('Órdenes según Instancia'!T26/'Órdenes según Instancia'!AD26))</f>
        <v>6.993006993006993E-3</v>
      </c>
      <c r="Q26" s="29">
        <f>IF('Órdenes según Instancia'!AD26=0,"-",('Órdenes según Instancia'!Y26/'Órdenes según Instancia'!AD26))</f>
        <v>0</v>
      </c>
      <c r="R26" s="29">
        <f>IF('Órdenes según Instancia'!AE26=0,"-",('Órdenes según Instancia'!F26/'Órdenes según Instancia'!AE26))</f>
        <v>0.99354838709677418</v>
      </c>
      <c r="S26" s="29">
        <f>IF('Órdenes según Instancia'!AE26=0,"-",('Órdenes según Instancia'!K26/'Órdenes según Instancia'!AE26))</f>
        <v>0</v>
      </c>
      <c r="T26" s="29">
        <f>IF('Órdenes según Instancia'!AE26=0,"-",('Órdenes según Instancia'!P26/'Órdenes según Instancia'!AE26))</f>
        <v>6.4516129032258064E-3</v>
      </c>
      <c r="U26" s="29">
        <f>IF('Órdenes según Instancia'!AE26=0,"-",('Órdenes según Instancia'!U26/('Órdenes según Instancia'!AE26)))</f>
        <v>0</v>
      </c>
      <c r="V26" s="29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34</v>
      </c>
      <c r="C27" s="29">
        <f>IF('Órdenes según Instancia'!AB27=0,"-",('Órdenes según Instancia'!C27/'Órdenes según Instancia'!AB27))</f>
        <v>0.96111869031377895</v>
      </c>
      <c r="D27" s="29">
        <f>IF('Órdenes según Instancia'!AB27=0,"-",('Órdenes según Instancia'!H27/'Órdenes según Instancia'!AB27))</f>
        <v>6.8212824010914054E-3</v>
      </c>
      <c r="E27" s="29">
        <f>IF('Órdenes según Instancia'!AB27=0,"-",('Órdenes según Instancia'!M27/'Órdenes según Instancia'!AB27))</f>
        <v>2.3192360163710776E-2</v>
      </c>
      <c r="F27" s="29">
        <f>IF('Órdenes según Instancia'!AB27=0,"-",('Órdenes según Instancia'!R27/'Órdenes según Instancia'!AB27))</f>
        <v>8.8676671214188273E-3</v>
      </c>
      <c r="G27" s="29">
        <f>IF('Órdenes según Instancia'!AB27=0,"-",('Órdenes según Instancia'!W27/'Órdenes según Instancia'!AB27))</f>
        <v>0</v>
      </c>
      <c r="H27" s="29">
        <f>IF('Órdenes según Instancia'!AC27=0,"-",('Órdenes según Instancia'!D27/'Órdenes según Instancia'!AC27))</f>
        <v>1</v>
      </c>
      <c r="I27" s="29">
        <f>IF('Órdenes según Instancia'!AC27=0,"-",('Órdenes según Instancia'!I27/'Órdenes según Instancia'!AC27))</f>
        <v>0</v>
      </c>
      <c r="J27" s="29">
        <f>IF('Órdenes según Instancia'!AC27=0,"-",('Órdenes según Instancia'!N27/'Órdenes según Instancia'!AC27))</f>
        <v>0</v>
      </c>
      <c r="K27" s="29">
        <f>IF('Órdenes según Instancia'!AC27=0,"-",('Órdenes según Instancia'!S27/'Órdenes según Instancia'!AC27))</f>
        <v>0</v>
      </c>
      <c r="L27" s="29">
        <f>IF('Órdenes según Instancia'!AC27=0,"-",('Órdenes según Instancia'!X27/'Órdenes según Instancia'!AC27))</f>
        <v>0</v>
      </c>
      <c r="M27" s="29">
        <f>IF('Órdenes según Instancia'!AD27=0,"-",('Órdenes según Instancia'!E27/'Órdenes según Instancia'!AD27))</f>
        <v>0.93092621664050235</v>
      </c>
      <c r="N27" s="29">
        <f>IF('Órdenes según Instancia'!AD27=0,"-",('Órdenes según Instancia'!J27/'Órdenes según Instancia'!AD27))</f>
        <v>6.2794348508634227E-3</v>
      </c>
      <c r="O27" s="29">
        <f>IF('Órdenes según Instancia'!AD27=0,"-",('Órdenes según Instancia'!O27/'Órdenes según Instancia'!AD27))</f>
        <v>4.8665620094191522E-2</v>
      </c>
      <c r="P27" s="29">
        <f>IF('Órdenes según Instancia'!AD27=0,"-",('Órdenes según Instancia'!T27/'Órdenes según Instancia'!AD27))</f>
        <v>1.4128728414442701E-2</v>
      </c>
      <c r="Q27" s="29">
        <f>IF('Órdenes según Instancia'!AD27=0,"-",('Órdenes según Instancia'!Y27/'Órdenes según Instancia'!AD27))</f>
        <v>0</v>
      </c>
      <c r="R27" s="29">
        <f>IF('Órdenes según Instancia'!AE27=0,"-",('Órdenes según Instancia'!F27/'Órdenes según Instancia'!AE27))</f>
        <v>0.9842041312272175</v>
      </c>
      <c r="S27" s="29">
        <f>IF('Órdenes según Instancia'!AE27=0,"-",('Órdenes según Instancia'!K27/'Órdenes según Instancia'!AE27))</f>
        <v>7.2904009720534627E-3</v>
      </c>
      <c r="T27" s="29">
        <f>IF('Órdenes según Instancia'!AE27=0,"-",('Órdenes según Instancia'!P27/'Órdenes según Instancia'!AE27))</f>
        <v>3.6452004860267314E-3</v>
      </c>
      <c r="U27" s="29">
        <f>IF('Órdenes según Instancia'!AE27=0,"-",('Órdenes según Instancia'!U27/('Órdenes según Instancia'!AE27)))</f>
        <v>4.8602673147023082E-3</v>
      </c>
      <c r="V27" s="29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35</v>
      </c>
      <c r="C28" s="29">
        <f>IF('Órdenes según Instancia'!AB28=0,"-",('Órdenes según Instancia'!C28/'Órdenes según Instancia'!AB28))</f>
        <v>0.92537313432835822</v>
      </c>
      <c r="D28" s="29">
        <f>IF('Órdenes según Instancia'!AB28=0,"-",('Órdenes según Instancia'!H28/'Órdenes según Instancia'!AB28))</f>
        <v>1.7910447761194031E-2</v>
      </c>
      <c r="E28" s="29">
        <f>IF('Órdenes según Instancia'!AB28=0,"-",('Órdenes según Instancia'!M28/'Órdenes según Instancia'!AB28))</f>
        <v>5.6716417910447764E-2</v>
      </c>
      <c r="F28" s="29">
        <f>IF('Órdenes según Instancia'!AB28=0,"-",('Órdenes según Instancia'!R28/'Órdenes según Instancia'!AB28))</f>
        <v>0</v>
      </c>
      <c r="G28" s="29">
        <f>IF('Órdenes según Instancia'!AB28=0,"-",('Órdenes según Instancia'!W28/'Órdenes según Instancia'!AB28))</f>
        <v>0</v>
      </c>
      <c r="H28" s="29" t="str">
        <f>IF('Órdenes según Instancia'!AC28=0,"-",('Órdenes según Instancia'!D28/'Órdenes según Instancia'!AC28))</f>
        <v>-</v>
      </c>
      <c r="I28" s="29" t="str">
        <f>IF('Órdenes según Instancia'!AC28=0,"-",('Órdenes según Instancia'!I28/'Órdenes según Instancia'!AC28))</f>
        <v>-</v>
      </c>
      <c r="J28" s="29" t="str">
        <f>IF('Órdenes según Instancia'!AC28=0,"-",('Órdenes según Instancia'!N28/'Órdenes según Instancia'!AC28))</f>
        <v>-</v>
      </c>
      <c r="K28" s="29" t="str">
        <f>IF('Órdenes según Instancia'!AC28=0,"-",('Órdenes según Instancia'!S28/'Órdenes según Instancia'!AC28))</f>
        <v>-</v>
      </c>
      <c r="L28" s="29" t="str">
        <f>IF('Órdenes según Instancia'!AC28=0,"-",('Órdenes según Instancia'!X28/'Órdenes según Instancia'!AC28))</f>
        <v>-</v>
      </c>
      <c r="M28" s="29">
        <f>IF('Órdenes según Instancia'!AD28=0,"-",('Órdenes según Instancia'!E28/'Órdenes según Instancia'!AD28))</f>
        <v>0.91417910447761197</v>
      </c>
      <c r="N28" s="29">
        <f>IF('Órdenes según Instancia'!AD28=0,"-",('Órdenes según Instancia'!J28/'Órdenes según Instancia'!AD28))</f>
        <v>1.4925373134328358E-2</v>
      </c>
      <c r="O28" s="29">
        <f>IF('Órdenes según Instancia'!AD28=0,"-",('Órdenes según Instancia'!O28/'Órdenes según Instancia'!AD28))</f>
        <v>7.0895522388059698E-2</v>
      </c>
      <c r="P28" s="29">
        <f>IF('Órdenes según Instancia'!AD28=0,"-",('Órdenes según Instancia'!T28/'Órdenes según Instancia'!AD28))</f>
        <v>0</v>
      </c>
      <c r="Q28" s="29">
        <f>IF('Órdenes según Instancia'!AD28=0,"-",('Órdenes según Instancia'!Y28/'Órdenes según Instancia'!AD28))</f>
        <v>0</v>
      </c>
      <c r="R28" s="29">
        <f>IF('Órdenes según Instancia'!AE28=0,"-",('Órdenes según Instancia'!F28/'Órdenes según Instancia'!AE28))</f>
        <v>0.97014925373134331</v>
      </c>
      <c r="S28" s="29">
        <f>IF('Órdenes según Instancia'!AE28=0,"-",('Órdenes según Instancia'!K28/'Órdenes según Instancia'!AE28))</f>
        <v>2.9850746268656716E-2</v>
      </c>
      <c r="T28" s="29">
        <f>IF('Órdenes según Instancia'!AE28=0,"-",('Órdenes según Instancia'!P28/'Órdenes según Instancia'!AE28))</f>
        <v>0</v>
      </c>
      <c r="U28" s="29">
        <f>IF('Órdenes según Instancia'!AE28=0,"-",('Órdenes según Instancia'!U28/('Órdenes según Instancia'!AE28)))</f>
        <v>0</v>
      </c>
      <c r="V28" s="29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36</v>
      </c>
      <c r="C29" s="29">
        <f>IF('Órdenes según Instancia'!AB29=0,"-",('Órdenes según Instancia'!C29/'Órdenes según Instancia'!AB29))</f>
        <v>1</v>
      </c>
      <c r="D29" s="29">
        <f>IF('Órdenes según Instancia'!AB29=0,"-",('Órdenes según Instancia'!H29/'Órdenes según Instancia'!AB29))</f>
        <v>0</v>
      </c>
      <c r="E29" s="29">
        <f>IF('Órdenes según Instancia'!AB29=0,"-",('Órdenes según Instancia'!M29/'Órdenes según Instancia'!AB29))</f>
        <v>0</v>
      </c>
      <c r="F29" s="29">
        <f>IF('Órdenes según Instancia'!AB29=0,"-",('Órdenes según Instancia'!R29/'Órdenes según Instancia'!AB29))</f>
        <v>0</v>
      </c>
      <c r="G29" s="29">
        <f>IF('Órdenes según Instancia'!AB29=0,"-",('Órdenes según Instancia'!W29/'Órdenes según Instancia'!AB29))</f>
        <v>0</v>
      </c>
      <c r="H29" s="29" t="str">
        <f>IF('Órdenes según Instancia'!AC29=0,"-",('Órdenes según Instancia'!D29/'Órdenes según Instancia'!AC29))</f>
        <v>-</v>
      </c>
      <c r="I29" s="29" t="str">
        <f>IF('Órdenes según Instancia'!AC29=0,"-",('Órdenes según Instancia'!I29/'Órdenes según Instancia'!AC29))</f>
        <v>-</v>
      </c>
      <c r="J29" s="29" t="str">
        <f>IF('Órdenes según Instancia'!AC29=0,"-",('Órdenes según Instancia'!N29/'Órdenes según Instancia'!AC29))</f>
        <v>-</v>
      </c>
      <c r="K29" s="29" t="str">
        <f>IF('Órdenes según Instancia'!AC29=0,"-",('Órdenes según Instancia'!S29/'Órdenes según Instancia'!AC29))</f>
        <v>-</v>
      </c>
      <c r="L29" s="29" t="str">
        <f>IF('Órdenes según Instancia'!AC29=0,"-",('Órdenes según Instancia'!X29/'Órdenes según Instancia'!AC29))</f>
        <v>-</v>
      </c>
      <c r="M29" s="29">
        <f>IF('Órdenes según Instancia'!AD29=0,"-",('Órdenes según Instancia'!E29/'Órdenes según Instancia'!AD29))</f>
        <v>1</v>
      </c>
      <c r="N29" s="29">
        <f>IF('Órdenes según Instancia'!AD29=0,"-",('Órdenes según Instancia'!J29/'Órdenes según Instancia'!AD29))</f>
        <v>0</v>
      </c>
      <c r="O29" s="29">
        <f>IF('Órdenes según Instancia'!AD29=0,"-",('Órdenes según Instancia'!O29/'Órdenes según Instancia'!AD29))</f>
        <v>0</v>
      </c>
      <c r="P29" s="29">
        <f>IF('Órdenes según Instancia'!AD29=0,"-",('Órdenes según Instancia'!T29/'Órdenes según Instancia'!AD29))</f>
        <v>0</v>
      </c>
      <c r="Q29" s="29">
        <f>IF('Órdenes según Instancia'!AD29=0,"-",('Órdenes según Instancia'!Y29/'Órdenes según Instancia'!AD29))</f>
        <v>0</v>
      </c>
      <c r="R29" s="29">
        <f>IF('Órdenes según Instancia'!AE29=0,"-",('Órdenes según Instancia'!F29/'Órdenes según Instancia'!AE29))</f>
        <v>1</v>
      </c>
      <c r="S29" s="29">
        <f>IF('Órdenes según Instancia'!AE29=0,"-",('Órdenes según Instancia'!K29/'Órdenes según Instancia'!AE29))</f>
        <v>0</v>
      </c>
      <c r="T29" s="29">
        <f>IF('Órdenes según Instancia'!AE29=0,"-",('Órdenes según Instancia'!P29/'Órdenes según Instancia'!AE29))</f>
        <v>0</v>
      </c>
      <c r="U29" s="29">
        <f>IF('Órdenes según Instancia'!AE29=0,"-",('Órdenes según Instancia'!U29/('Órdenes según Instancia'!AE29)))</f>
        <v>0</v>
      </c>
      <c r="V29" s="29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37</v>
      </c>
      <c r="C30" s="29">
        <f>IF('Órdenes según Instancia'!AB30=0,"-",('Órdenes según Instancia'!C30/'Órdenes según Instancia'!AB30))</f>
        <v>1</v>
      </c>
      <c r="D30" s="29">
        <f>IF('Órdenes según Instancia'!AB30=0,"-",('Órdenes según Instancia'!H30/'Órdenes según Instancia'!AB30))</f>
        <v>0</v>
      </c>
      <c r="E30" s="29">
        <f>IF('Órdenes según Instancia'!AB30=0,"-",('Órdenes según Instancia'!M30/'Órdenes según Instancia'!AB30))</f>
        <v>0</v>
      </c>
      <c r="F30" s="29">
        <f>IF('Órdenes según Instancia'!AB30=0,"-",('Órdenes según Instancia'!R30/'Órdenes según Instancia'!AB30))</f>
        <v>0</v>
      </c>
      <c r="G30" s="29">
        <f>IF('Órdenes según Instancia'!AB30=0,"-",('Órdenes según Instancia'!W30/'Órdenes según Instancia'!AB30))</f>
        <v>0</v>
      </c>
      <c r="H30" s="29" t="str">
        <f>IF('Órdenes según Instancia'!AC30=0,"-",('Órdenes según Instancia'!D30/'Órdenes según Instancia'!AC30))</f>
        <v>-</v>
      </c>
      <c r="I30" s="29" t="str">
        <f>IF('Órdenes según Instancia'!AC30=0,"-",('Órdenes según Instancia'!I30/'Órdenes según Instancia'!AC30))</f>
        <v>-</v>
      </c>
      <c r="J30" s="29" t="str">
        <f>IF('Órdenes según Instancia'!AC30=0,"-",('Órdenes según Instancia'!N30/'Órdenes según Instancia'!AC30))</f>
        <v>-</v>
      </c>
      <c r="K30" s="29" t="str">
        <f>IF('Órdenes según Instancia'!AC30=0,"-",('Órdenes según Instancia'!S30/'Órdenes según Instancia'!AC30))</f>
        <v>-</v>
      </c>
      <c r="L30" s="29" t="str">
        <f>IF('Órdenes según Instancia'!AC30=0,"-",('Órdenes según Instancia'!X30/'Órdenes según Instancia'!AC30))</f>
        <v>-</v>
      </c>
      <c r="M30" s="29">
        <f>IF('Órdenes según Instancia'!AD30=0,"-",('Órdenes según Instancia'!E30/'Órdenes según Instancia'!AD30))</f>
        <v>1</v>
      </c>
      <c r="N30" s="29">
        <f>IF('Órdenes según Instancia'!AD30=0,"-",('Órdenes según Instancia'!J30/'Órdenes según Instancia'!AD30))</f>
        <v>0</v>
      </c>
      <c r="O30" s="29">
        <f>IF('Órdenes según Instancia'!AD30=0,"-",('Órdenes según Instancia'!O30/'Órdenes según Instancia'!AD30))</f>
        <v>0</v>
      </c>
      <c r="P30" s="29">
        <f>IF('Órdenes según Instancia'!AD30=0,"-",('Órdenes según Instancia'!T30/'Órdenes según Instancia'!AD30))</f>
        <v>0</v>
      </c>
      <c r="Q30" s="29">
        <f>IF('Órdenes según Instancia'!AD30=0,"-",('Órdenes según Instancia'!Y30/'Órdenes según Instancia'!AD30))</f>
        <v>0</v>
      </c>
      <c r="R30" s="29">
        <f>IF('Órdenes según Instancia'!AE30=0,"-",('Órdenes según Instancia'!F30/'Órdenes según Instancia'!AE30))</f>
        <v>1</v>
      </c>
      <c r="S30" s="29">
        <f>IF('Órdenes según Instancia'!AE30=0,"-",('Órdenes según Instancia'!K30/'Órdenes según Instancia'!AE30))</f>
        <v>0</v>
      </c>
      <c r="T30" s="29">
        <f>IF('Órdenes según Instancia'!AE30=0,"-",('Órdenes según Instancia'!P30/'Órdenes según Instancia'!AE30))</f>
        <v>0</v>
      </c>
      <c r="U30" s="29">
        <f>IF('Órdenes según Instancia'!AE30=0,"-",('Órdenes según Instancia'!U30/('Órdenes según Instancia'!AE30)))</f>
        <v>0</v>
      </c>
      <c r="V30" s="29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38</v>
      </c>
      <c r="C31" s="29">
        <f>IF('Órdenes según Instancia'!AB31=0,"-",('Órdenes según Instancia'!C31/'Órdenes según Instancia'!AB31))</f>
        <v>0.96226415094339623</v>
      </c>
      <c r="D31" s="29">
        <f>IF('Órdenes según Instancia'!AB31=0,"-",('Órdenes según Instancia'!H31/'Órdenes según Instancia'!AB31))</f>
        <v>0</v>
      </c>
      <c r="E31" s="29">
        <f>IF('Órdenes según Instancia'!AB31=0,"-",('Órdenes según Instancia'!M31/'Órdenes según Instancia'!AB31))</f>
        <v>3.7735849056603772E-2</v>
      </c>
      <c r="F31" s="29">
        <f>IF('Órdenes según Instancia'!AB31=0,"-",('Órdenes según Instancia'!R31/'Órdenes según Instancia'!AB31))</f>
        <v>0</v>
      </c>
      <c r="G31" s="29">
        <f>IF('Órdenes según Instancia'!AB31=0,"-",('Órdenes según Instancia'!W31/'Órdenes según Instancia'!AB31))</f>
        <v>0</v>
      </c>
      <c r="H31" s="29" t="str">
        <f>IF('Órdenes según Instancia'!AC31=0,"-",('Órdenes según Instancia'!D31/'Órdenes según Instancia'!AC31))</f>
        <v>-</v>
      </c>
      <c r="I31" s="29" t="str">
        <f>IF('Órdenes según Instancia'!AC31=0,"-",('Órdenes según Instancia'!I31/'Órdenes según Instancia'!AC31))</f>
        <v>-</v>
      </c>
      <c r="J31" s="29" t="str">
        <f>IF('Órdenes según Instancia'!AC31=0,"-",('Órdenes según Instancia'!N31/'Órdenes según Instancia'!AC31))</f>
        <v>-</v>
      </c>
      <c r="K31" s="29" t="str">
        <f>IF('Órdenes según Instancia'!AC31=0,"-",('Órdenes según Instancia'!S31/'Órdenes según Instancia'!AC31))</f>
        <v>-</v>
      </c>
      <c r="L31" s="29" t="str">
        <f>IF('Órdenes según Instancia'!AC31=0,"-",('Órdenes según Instancia'!X31/'Órdenes según Instancia'!AC31))</f>
        <v>-</v>
      </c>
      <c r="M31" s="29">
        <f>IF('Órdenes según Instancia'!AD31=0,"-",('Órdenes según Instancia'!E31/'Órdenes según Instancia'!AD31))</f>
        <v>0.95121951219512191</v>
      </c>
      <c r="N31" s="29">
        <f>IF('Órdenes según Instancia'!AD31=0,"-",('Órdenes según Instancia'!J31/'Órdenes según Instancia'!AD31))</f>
        <v>0</v>
      </c>
      <c r="O31" s="29">
        <f>IF('Órdenes según Instancia'!AD31=0,"-",('Órdenes según Instancia'!O31/'Órdenes según Instancia'!AD31))</f>
        <v>4.878048780487805E-2</v>
      </c>
      <c r="P31" s="29">
        <f>IF('Órdenes según Instancia'!AD31=0,"-",('Órdenes según Instancia'!T31/'Órdenes según Instancia'!AD31))</f>
        <v>0</v>
      </c>
      <c r="Q31" s="29">
        <f>IF('Órdenes según Instancia'!AD31=0,"-",('Órdenes según Instancia'!Y31/'Órdenes según Instancia'!AD31))</f>
        <v>0</v>
      </c>
      <c r="R31" s="29">
        <f>IF('Órdenes según Instancia'!AE31=0,"-",('Órdenes según Instancia'!F31/'Órdenes según Instancia'!AE31))</f>
        <v>1</v>
      </c>
      <c r="S31" s="29">
        <f>IF('Órdenes según Instancia'!AE31=0,"-",('Órdenes según Instancia'!K31/'Órdenes según Instancia'!AE31))</f>
        <v>0</v>
      </c>
      <c r="T31" s="29">
        <f>IF('Órdenes según Instancia'!AE31=0,"-",('Órdenes según Instancia'!P31/'Órdenes según Instancia'!AE31))</f>
        <v>0</v>
      </c>
      <c r="U31" s="29">
        <f>IF('Órdenes según Instancia'!AE31=0,"-",('Órdenes según Instancia'!U31/('Órdenes según Instancia'!AE31)))</f>
        <v>0</v>
      </c>
      <c r="V31" s="29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7" t="s">
        <v>39</v>
      </c>
      <c r="C32" s="26">
        <f>IF('Órdenes según Instancia'!AB32=0,"-",('Órdenes según Instancia'!C32/'Órdenes según Instancia'!AB32))</f>
        <v>0.94680528918946205</v>
      </c>
      <c r="D32" s="26">
        <f>IF('Órdenes según Instancia'!AB32=0,"-",('Órdenes según Instancia'!H32/'Órdenes según Instancia'!AB32))</f>
        <v>2.523468254769355E-3</v>
      </c>
      <c r="E32" s="26">
        <f>IF('Órdenes según Instancia'!AB32=0,"-",('Órdenes según Instancia'!M32/'Órdenes según Instancia'!AB32))</f>
        <v>3.7044513980014133E-2</v>
      </c>
      <c r="F32" s="26">
        <f>IF('Órdenes según Instancia'!AB32=0,"-",('Órdenes según Instancia'!R32/'Órdenes según Instancia'!AB32))</f>
        <v>1.3626728575754516E-2</v>
      </c>
      <c r="G32" s="26">
        <f>IF('Órdenes según Instancia'!AB32=0,"-",('Órdenes según Instancia'!W32/'Órdenes según Instancia'!AB32))</f>
        <v>0</v>
      </c>
      <c r="H32" s="26">
        <f>IF('Órdenes según Instancia'!AC32=0,"-",('Órdenes según Instancia'!D32/'Órdenes según Instancia'!AC32))</f>
        <v>1</v>
      </c>
      <c r="I32" s="26">
        <f>IF('Órdenes según Instancia'!AC32=0,"-",('Órdenes según Instancia'!I32/'Órdenes según Instancia'!AC32))</f>
        <v>0</v>
      </c>
      <c r="J32" s="26">
        <f>IF('Órdenes según Instancia'!AC32=0,"-",('Órdenes según Instancia'!N32/'Órdenes según Instancia'!AC32))</f>
        <v>0</v>
      </c>
      <c r="K32" s="26">
        <f>IF('Órdenes según Instancia'!AC32=0,"-",('Órdenes según Instancia'!S32/'Órdenes según Instancia'!AC32))</f>
        <v>0</v>
      </c>
      <c r="L32" s="26">
        <f>IF('Órdenes según Instancia'!AC32=0,"-",('Órdenes según Instancia'!X32/'Órdenes según Instancia'!AC32))</f>
        <v>0</v>
      </c>
      <c r="M32" s="26">
        <f>IF('Órdenes según Instancia'!AD32=0,"-",('Órdenes según Instancia'!E32/'Órdenes según Instancia'!AD32))</f>
        <v>0.92360163710777621</v>
      </c>
      <c r="N32" s="26">
        <f>IF('Órdenes según Instancia'!AD32=0,"-",('Órdenes según Instancia'!J32/'Órdenes según Instancia'!AD32))</f>
        <v>2.5769289070789753E-3</v>
      </c>
      <c r="O32" s="26">
        <f>IF('Órdenes según Instancia'!AD32=0,"-",('Órdenes según Instancia'!O32/'Órdenes según Instancia'!AD32))</f>
        <v>5.3963922995300895E-2</v>
      </c>
      <c r="P32" s="26">
        <f>IF('Órdenes según Instancia'!AD32=0,"-",('Órdenes según Instancia'!T32/'Órdenes según Instancia'!AD32))</f>
        <v>1.9857510989843868E-2</v>
      </c>
      <c r="Q32" s="26">
        <f>IF('Órdenes según Instancia'!AD32=0,"-",('Órdenes según Instancia'!Y32/'Órdenes según Instancia'!AD32))</f>
        <v>0</v>
      </c>
      <c r="R32" s="26">
        <f>IF('Órdenes según Instancia'!AE32=0,"-",('Órdenes según Instancia'!F32/'Órdenes según Instancia'!AE32))</f>
        <v>0.99293611793611791</v>
      </c>
      <c r="S32" s="26">
        <f>IF('Órdenes según Instancia'!AE32=0,"-",('Órdenes según Instancia'!K32/'Órdenes según Instancia'!AE32))</f>
        <v>2.4570024570024569E-3</v>
      </c>
      <c r="T32" s="26">
        <f>IF('Órdenes según Instancia'!AE32=0,"-",('Órdenes según Instancia'!P32/'Órdenes según Instancia'!AE32))</f>
        <v>3.3783783783783786E-3</v>
      </c>
      <c r="U32" s="26">
        <f>IF('Órdenes según Instancia'!AE32=0,"-",('Órdenes según Instancia'!U32/('Órdenes según Instancia'!AE32)))</f>
        <v>1.2285012285012285E-3</v>
      </c>
      <c r="V32" s="26">
        <f>IF('Órdenes según Instancia'!AE32=0,"-",('Órdenes según Instancia'!Z32/'Órdenes según Instancia'!AE32))</f>
        <v>0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ht="58.5" customHeight="1" x14ac:dyDescent="0.2">
      <c r="C12" s="77" t="s">
        <v>224</v>
      </c>
      <c r="D12" s="77"/>
      <c r="E12" s="77" t="s">
        <v>147</v>
      </c>
      <c r="F12" s="77"/>
      <c r="G12" s="77" t="s">
        <v>148</v>
      </c>
      <c r="H12" s="77"/>
      <c r="I12" s="77" t="s">
        <v>225</v>
      </c>
      <c r="J12" s="77"/>
      <c r="K12" s="77" t="s">
        <v>226</v>
      </c>
      <c r="L12" s="77"/>
      <c r="M12" s="77" t="s">
        <v>149</v>
      </c>
      <c r="N12" s="77"/>
      <c r="O12" s="77" t="s">
        <v>150</v>
      </c>
      <c r="P12" s="77"/>
      <c r="Q12" s="77" t="s">
        <v>151</v>
      </c>
      <c r="R12" s="77"/>
      <c r="S12" s="77" t="s">
        <v>227</v>
      </c>
      <c r="T12" s="77"/>
      <c r="U12" s="77" t="s">
        <v>152</v>
      </c>
      <c r="V12" s="77"/>
      <c r="W12" s="77" t="s">
        <v>228</v>
      </c>
      <c r="X12" s="77"/>
      <c r="Y12" s="77" t="s">
        <v>229</v>
      </c>
      <c r="Z12" s="77"/>
      <c r="AA12" s="77" t="s">
        <v>230</v>
      </c>
      <c r="AB12" s="77"/>
      <c r="AC12" s="77" t="s">
        <v>231</v>
      </c>
      <c r="AD12" s="77"/>
      <c r="AE12" s="77" t="s">
        <v>232</v>
      </c>
      <c r="AF12" s="77"/>
      <c r="AG12" s="77" t="s">
        <v>153</v>
      </c>
      <c r="AH12" s="77"/>
      <c r="AI12" s="77" t="s">
        <v>154</v>
      </c>
      <c r="AJ12" s="77"/>
    </row>
    <row r="13" spans="2:36" ht="41.25" customHeight="1" thickBot="1" x14ac:dyDescent="0.25">
      <c r="B13" s="30"/>
      <c r="C13" s="32" t="s">
        <v>155</v>
      </c>
      <c r="D13" s="32" t="s">
        <v>156</v>
      </c>
      <c r="E13" s="32" t="s">
        <v>155</v>
      </c>
      <c r="F13" s="32" t="s">
        <v>156</v>
      </c>
      <c r="G13" s="32" t="s">
        <v>155</v>
      </c>
      <c r="H13" s="32" t="s">
        <v>156</v>
      </c>
      <c r="I13" s="32" t="s">
        <v>155</v>
      </c>
      <c r="J13" s="32" t="s">
        <v>156</v>
      </c>
      <c r="K13" s="32" t="s">
        <v>155</v>
      </c>
      <c r="L13" s="32" t="s">
        <v>156</v>
      </c>
      <c r="M13" s="32" t="s">
        <v>155</v>
      </c>
      <c r="N13" s="32" t="s">
        <v>156</v>
      </c>
      <c r="O13" s="32" t="s">
        <v>155</v>
      </c>
      <c r="P13" s="32" t="s">
        <v>156</v>
      </c>
      <c r="Q13" s="32" t="s">
        <v>155</v>
      </c>
      <c r="R13" s="32" t="s">
        <v>156</v>
      </c>
      <c r="S13" s="32" t="s">
        <v>155</v>
      </c>
      <c r="T13" s="32" t="s">
        <v>156</v>
      </c>
      <c r="U13" s="32" t="s">
        <v>155</v>
      </c>
      <c r="V13" s="32" t="s">
        <v>156</v>
      </c>
      <c r="W13" s="32" t="s">
        <v>155</v>
      </c>
      <c r="X13" s="32" t="s">
        <v>156</v>
      </c>
      <c r="Y13" s="32" t="s">
        <v>155</v>
      </c>
      <c r="Z13" s="32" t="s">
        <v>156</v>
      </c>
      <c r="AA13" s="32" t="s">
        <v>155</v>
      </c>
      <c r="AB13" s="32" t="s">
        <v>156</v>
      </c>
      <c r="AC13" s="32" t="s">
        <v>155</v>
      </c>
      <c r="AD13" s="32" t="s">
        <v>156</v>
      </c>
      <c r="AE13" s="32" t="s">
        <v>155</v>
      </c>
      <c r="AF13" s="32" t="s">
        <v>156</v>
      </c>
      <c r="AG13" s="32" t="s">
        <v>155</v>
      </c>
      <c r="AH13" s="32" t="s">
        <v>156</v>
      </c>
      <c r="AI13" s="32" t="s">
        <v>155</v>
      </c>
      <c r="AJ13" s="32" t="s">
        <v>156</v>
      </c>
    </row>
    <row r="14" spans="2:36" ht="20.100000000000001" customHeight="1" thickBot="1" x14ac:dyDescent="0.25">
      <c r="B14" s="3" t="s">
        <v>22</v>
      </c>
      <c r="C14" s="18">
        <v>51</v>
      </c>
      <c r="D14" s="18">
        <v>31</v>
      </c>
      <c r="E14" s="18">
        <v>114</v>
      </c>
      <c r="F14" s="18">
        <v>26</v>
      </c>
      <c r="G14" s="18">
        <v>775</v>
      </c>
      <c r="H14" s="18">
        <v>477</v>
      </c>
      <c r="I14" s="18">
        <v>740</v>
      </c>
      <c r="J14" s="18">
        <v>466</v>
      </c>
      <c r="K14" s="18">
        <v>76</v>
      </c>
      <c r="L14" s="18">
        <v>16</v>
      </c>
      <c r="M14" s="18">
        <v>269</v>
      </c>
      <c r="N14" s="18">
        <v>60</v>
      </c>
      <c r="O14" s="18">
        <v>81</v>
      </c>
      <c r="P14" s="18">
        <v>35</v>
      </c>
      <c r="Q14" s="18">
        <v>2106</v>
      </c>
      <c r="R14" s="18">
        <v>1111</v>
      </c>
      <c r="S14" s="18">
        <v>214</v>
      </c>
      <c r="T14" s="18">
        <v>18</v>
      </c>
      <c r="U14" s="18">
        <v>14</v>
      </c>
      <c r="V14" s="18">
        <v>1</v>
      </c>
      <c r="W14" s="18">
        <v>211</v>
      </c>
      <c r="X14" s="18">
        <v>11</v>
      </c>
      <c r="Y14" s="18">
        <v>21</v>
      </c>
      <c r="Z14" s="18">
        <v>3</v>
      </c>
      <c r="AA14" s="18">
        <v>111</v>
      </c>
      <c r="AB14" s="18">
        <v>11</v>
      </c>
      <c r="AC14" s="18">
        <v>364</v>
      </c>
      <c r="AD14" s="18">
        <v>25</v>
      </c>
      <c r="AE14" s="18">
        <v>6</v>
      </c>
      <c r="AF14" s="18">
        <v>4</v>
      </c>
      <c r="AG14" s="18">
        <v>149</v>
      </c>
      <c r="AH14" s="18">
        <v>0</v>
      </c>
      <c r="AI14" s="18">
        <v>1090</v>
      </c>
      <c r="AJ14" s="18">
        <v>73</v>
      </c>
    </row>
    <row r="15" spans="2:36" ht="20.100000000000001" customHeight="1" thickBot="1" x14ac:dyDescent="0.25">
      <c r="B15" s="4" t="s">
        <v>23</v>
      </c>
      <c r="C15" s="19">
        <v>4</v>
      </c>
      <c r="D15" s="19">
        <v>2</v>
      </c>
      <c r="E15" s="19">
        <v>0</v>
      </c>
      <c r="F15" s="19">
        <v>0</v>
      </c>
      <c r="G15" s="19">
        <v>103</v>
      </c>
      <c r="H15" s="19">
        <v>30</v>
      </c>
      <c r="I15" s="19">
        <v>108</v>
      </c>
      <c r="J15" s="19">
        <v>32</v>
      </c>
      <c r="K15" s="19">
        <v>10</v>
      </c>
      <c r="L15" s="19">
        <v>2</v>
      </c>
      <c r="M15" s="19">
        <v>11</v>
      </c>
      <c r="N15" s="19">
        <v>0</v>
      </c>
      <c r="O15" s="19">
        <v>2</v>
      </c>
      <c r="P15" s="19">
        <v>0</v>
      </c>
      <c r="Q15" s="19">
        <v>238</v>
      </c>
      <c r="R15" s="19">
        <v>66</v>
      </c>
      <c r="S15" s="19">
        <v>31</v>
      </c>
      <c r="T15" s="19">
        <v>0</v>
      </c>
      <c r="U15" s="19">
        <v>3</v>
      </c>
      <c r="V15" s="19">
        <v>0</v>
      </c>
      <c r="W15" s="19">
        <v>17</v>
      </c>
      <c r="X15" s="19">
        <v>0</v>
      </c>
      <c r="Y15" s="19">
        <v>5</v>
      </c>
      <c r="Z15" s="19">
        <v>0</v>
      </c>
      <c r="AA15" s="19">
        <v>23</v>
      </c>
      <c r="AB15" s="19">
        <v>0</v>
      </c>
      <c r="AC15" s="19">
        <v>34</v>
      </c>
      <c r="AD15" s="19">
        <v>0</v>
      </c>
      <c r="AE15" s="19">
        <v>0</v>
      </c>
      <c r="AF15" s="19">
        <v>0</v>
      </c>
      <c r="AG15" s="19">
        <v>11</v>
      </c>
      <c r="AH15" s="19">
        <v>0</v>
      </c>
      <c r="AI15" s="19">
        <v>124</v>
      </c>
      <c r="AJ15" s="19">
        <v>0</v>
      </c>
    </row>
    <row r="16" spans="2:36" ht="20.100000000000001" customHeight="1" thickBot="1" x14ac:dyDescent="0.25">
      <c r="B16" s="4" t="s">
        <v>24</v>
      </c>
      <c r="C16" s="19">
        <v>1</v>
      </c>
      <c r="D16" s="19">
        <v>0</v>
      </c>
      <c r="E16" s="19">
        <v>13</v>
      </c>
      <c r="F16" s="19">
        <v>2</v>
      </c>
      <c r="G16" s="19">
        <v>125</v>
      </c>
      <c r="H16" s="19">
        <v>10</v>
      </c>
      <c r="I16" s="19">
        <v>88</v>
      </c>
      <c r="J16" s="19">
        <v>8</v>
      </c>
      <c r="K16" s="19">
        <v>8</v>
      </c>
      <c r="L16" s="19">
        <v>0</v>
      </c>
      <c r="M16" s="19">
        <v>7</v>
      </c>
      <c r="N16" s="19">
        <v>0</v>
      </c>
      <c r="O16" s="19">
        <v>0</v>
      </c>
      <c r="P16" s="19">
        <v>0</v>
      </c>
      <c r="Q16" s="19">
        <v>242</v>
      </c>
      <c r="R16" s="19">
        <v>20</v>
      </c>
      <c r="S16" s="19">
        <v>12</v>
      </c>
      <c r="T16" s="19">
        <v>1</v>
      </c>
      <c r="U16" s="19">
        <v>0</v>
      </c>
      <c r="V16" s="19">
        <v>1</v>
      </c>
      <c r="W16" s="19">
        <v>15</v>
      </c>
      <c r="X16" s="19">
        <v>5</v>
      </c>
      <c r="Y16" s="19">
        <v>1</v>
      </c>
      <c r="Z16" s="19">
        <v>1</v>
      </c>
      <c r="AA16" s="19">
        <v>2</v>
      </c>
      <c r="AB16" s="19">
        <v>0</v>
      </c>
      <c r="AC16" s="19">
        <v>49</v>
      </c>
      <c r="AD16" s="19">
        <v>11</v>
      </c>
      <c r="AE16" s="19">
        <v>0</v>
      </c>
      <c r="AF16" s="19">
        <v>0</v>
      </c>
      <c r="AG16" s="19">
        <v>9</v>
      </c>
      <c r="AH16" s="19">
        <v>0</v>
      </c>
      <c r="AI16" s="19">
        <v>88</v>
      </c>
      <c r="AJ16" s="19">
        <v>19</v>
      </c>
    </row>
    <row r="17" spans="2:36" ht="20.100000000000001" customHeight="1" thickBot="1" x14ac:dyDescent="0.25">
      <c r="B17" s="4" t="s">
        <v>25</v>
      </c>
      <c r="C17" s="19">
        <v>20</v>
      </c>
      <c r="D17" s="19">
        <v>27</v>
      </c>
      <c r="E17" s="19">
        <v>1</v>
      </c>
      <c r="F17" s="19">
        <v>0</v>
      </c>
      <c r="G17" s="19">
        <v>125</v>
      </c>
      <c r="H17" s="19">
        <v>121</v>
      </c>
      <c r="I17" s="19">
        <v>117</v>
      </c>
      <c r="J17" s="19">
        <v>113</v>
      </c>
      <c r="K17" s="19">
        <v>13</v>
      </c>
      <c r="L17" s="19">
        <v>1</v>
      </c>
      <c r="M17" s="19">
        <v>10</v>
      </c>
      <c r="N17" s="19">
        <v>61</v>
      </c>
      <c r="O17" s="19">
        <v>11</v>
      </c>
      <c r="P17" s="19">
        <v>67</v>
      </c>
      <c r="Q17" s="19">
        <v>297</v>
      </c>
      <c r="R17" s="19">
        <v>390</v>
      </c>
      <c r="S17" s="19">
        <v>8</v>
      </c>
      <c r="T17" s="19">
        <v>0</v>
      </c>
      <c r="U17" s="19">
        <v>4</v>
      </c>
      <c r="V17" s="19">
        <v>0</v>
      </c>
      <c r="W17" s="19">
        <v>18</v>
      </c>
      <c r="X17" s="19">
        <v>0</v>
      </c>
      <c r="Y17" s="19">
        <v>1</v>
      </c>
      <c r="Z17" s="19">
        <v>0</v>
      </c>
      <c r="AA17" s="19">
        <v>7</v>
      </c>
      <c r="AB17" s="19">
        <v>0</v>
      </c>
      <c r="AC17" s="19">
        <v>19</v>
      </c>
      <c r="AD17" s="19">
        <v>0</v>
      </c>
      <c r="AE17" s="19">
        <v>0</v>
      </c>
      <c r="AF17" s="19">
        <v>0</v>
      </c>
      <c r="AG17" s="19">
        <v>18</v>
      </c>
      <c r="AH17" s="19">
        <v>0</v>
      </c>
      <c r="AI17" s="19">
        <v>75</v>
      </c>
      <c r="AJ17" s="19">
        <v>0</v>
      </c>
    </row>
    <row r="18" spans="2:36" ht="20.100000000000001" customHeight="1" thickBot="1" x14ac:dyDescent="0.25">
      <c r="B18" s="4" t="s">
        <v>26</v>
      </c>
      <c r="C18" s="19">
        <v>4</v>
      </c>
      <c r="D18" s="19">
        <v>0</v>
      </c>
      <c r="E18" s="19">
        <v>1</v>
      </c>
      <c r="F18" s="19">
        <v>0</v>
      </c>
      <c r="G18" s="19">
        <v>221</v>
      </c>
      <c r="H18" s="19">
        <v>42</v>
      </c>
      <c r="I18" s="19">
        <v>217</v>
      </c>
      <c r="J18" s="19">
        <v>53</v>
      </c>
      <c r="K18" s="19">
        <v>31</v>
      </c>
      <c r="L18" s="19">
        <v>25</v>
      </c>
      <c r="M18" s="19">
        <v>18</v>
      </c>
      <c r="N18" s="19">
        <v>2</v>
      </c>
      <c r="O18" s="19">
        <v>4</v>
      </c>
      <c r="P18" s="19">
        <v>0</v>
      </c>
      <c r="Q18" s="19">
        <v>496</v>
      </c>
      <c r="R18" s="19">
        <v>122</v>
      </c>
      <c r="S18" s="19">
        <v>41</v>
      </c>
      <c r="T18" s="19">
        <v>6</v>
      </c>
      <c r="U18" s="19">
        <v>6</v>
      </c>
      <c r="V18" s="19">
        <v>0</v>
      </c>
      <c r="W18" s="19">
        <v>58</v>
      </c>
      <c r="X18" s="19">
        <v>4</v>
      </c>
      <c r="Y18" s="19">
        <v>2</v>
      </c>
      <c r="Z18" s="19">
        <v>0</v>
      </c>
      <c r="AA18" s="19">
        <v>39</v>
      </c>
      <c r="AB18" s="19">
        <v>1</v>
      </c>
      <c r="AC18" s="19">
        <v>91</v>
      </c>
      <c r="AD18" s="19">
        <v>9</v>
      </c>
      <c r="AE18" s="19">
        <v>0</v>
      </c>
      <c r="AF18" s="19">
        <v>0</v>
      </c>
      <c r="AG18" s="19">
        <v>22</v>
      </c>
      <c r="AH18" s="19">
        <v>8</v>
      </c>
      <c r="AI18" s="19">
        <v>259</v>
      </c>
      <c r="AJ18" s="19">
        <v>28</v>
      </c>
    </row>
    <row r="19" spans="2:36" ht="20.100000000000001" customHeight="1" thickBot="1" x14ac:dyDescent="0.25">
      <c r="B19" s="4" t="s">
        <v>27</v>
      </c>
      <c r="C19" s="19">
        <v>1</v>
      </c>
      <c r="D19" s="19">
        <v>0</v>
      </c>
      <c r="E19" s="19">
        <v>2</v>
      </c>
      <c r="F19" s="19">
        <v>0</v>
      </c>
      <c r="G19" s="19">
        <v>66</v>
      </c>
      <c r="H19" s="19">
        <v>0</v>
      </c>
      <c r="I19" s="19">
        <v>59</v>
      </c>
      <c r="J19" s="19">
        <v>0</v>
      </c>
      <c r="K19" s="19">
        <v>4</v>
      </c>
      <c r="L19" s="19">
        <v>0</v>
      </c>
      <c r="M19" s="19">
        <v>36</v>
      </c>
      <c r="N19" s="19">
        <v>0</v>
      </c>
      <c r="O19" s="19">
        <v>1</v>
      </c>
      <c r="P19" s="19">
        <v>0</v>
      </c>
      <c r="Q19" s="19">
        <v>169</v>
      </c>
      <c r="R19" s="19">
        <v>0</v>
      </c>
      <c r="S19" s="19">
        <v>4</v>
      </c>
      <c r="T19" s="19">
        <v>0</v>
      </c>
      <c r="U19" s="19">
        <v>0</v>
      </c>
      <c r="V19" s="19">
        <v>0</v>
      </c>
      <c r="W19" s="19">
        <v>4</v>
      </c>
      <c r="X19" s="19">
        <v>0</v>
      </c>
      <c r="Y19" s="19">
        <v>2</v>
      </c>
      <c r="Z19" s="19">
        <v>0</v>
      </c>
      <c r="AA19" s="19">
        <v>3</v>
      </c>
      <c r="AB19" s="19">
        <v>0</v>
      </c>
      <c r="AC19" s="19">
        <v>4</v>
      </c>
      <c r="AD19" s="19">
        <v>0</v>
      </c>
      <c r="AE19" s="19">
        <v>0</v>
      </c>
      <c r="AF19" s="19">
        <v>0</v>
      </c>
      <c r="AG19" s="19">
        <v>1</v>
      </c>
      <c r="AH19" s="19">
        <v>0</v>
      </c>
      <c r="AI19" s="19">
        <v>18</v>
      </c>
      <c r="AJ19" s="19">
        <v>0</v>
      </c>
    </row>
    <row r="20" spans="2:36" ht="20.100000000000001" customHeight="1" thickBot="1" x14ac:dyDescent="0.25">
      <c r="B20" s="4" t="s">
        <v>28</v>
      </c>
      <c r="C20" s="19">
        <v>6</v>
      </c>
      <c r="D20" s="19">
        <v>4</v>
      </c>
      <c r="E20" s="19">
        <v>57</v>
      </c>
      <c r="F20" s="19">
        <v>1</v>
      </c>
      <c r="G20" s="19">
        <v>252</v>
      </c>
      <c r="H20" s="19">
        <v>63</v>
      </c>
      <c r="I20" s="19">
        <v>254</v>
      </c>
      <c r="J20" s="19">
        <v>60</v>
      </c>
      <c r="K20" s="19">
        <v>11</v>
      </c>
      <c r="L20" s="19">
        <v>2</v>
      </c>
      <c r="M20" s="19">
        <v>10</v>
      </c>
      <c r="N20" s="19">
        <v>3</v>
      </c>
      <c r="O20" s="19">
        <v>12</v>
      </c>
      <c r="P20" s="19">
        <v>18</v>
      </c>
      <c r="Q20" s="19">
        <v>602</v>
      </c>
      <c r="R20" s="19">
        <v>151</v>
      </c>
      <c r="S20" s="19">
        <v>40</v>
      </c>
      <c r="T20" s="19">
        <v>4</v>
      </c>
      <c r="U20" s="19">
        <v>4</v>
      </c>
      <c r="V20" s="19">
        <v>0</v>
      </c>
      <c r="W20" s="19">
        <v>37</v>
      </c>
      <c r="X20" s="19">
        <v>9</v>
      </c>
      <c r="Y20" s="19">
        <v>0</v>
      </c>
      <c r="Z20" s="19">
        <v>1</v>
      </c>
      <c r="AA20" s="19">
        <v>7</v>
      </c>
      <c r="AB20" s="19">
        <v>5</v>
      </c>
      <c r="AC20" s="19">
        <v>48</v>
      </c>
      <c r="AD20" s="19">
        <v>9</v>
      </c>
      <c r="AE20" s="19">
        <v>0</v>
      </c>
      <c r="AF20" s="19">
        <v>0</v>
      </c>
      <c r="AG20" s="19">
        <v>24</v>
      </c>
      <c r="AH20" s="19">
        <v>1</v>
      </c>
      <c r="AI20" s="19">
        <v>160</v>
      </c>
      <c r="AJ20" s="19">
        <v>29</v>
      </c>
    </row>
    <row r="21" spans="2:36" ht="20.100000000000001" customHeight="1" thickBot="1" x14ac:dyDescent="0.25">
      <c r="B21" s="4" t="s">
        <v>29</v>
      </c>
      <c r="C21" s="19">
        <v>2</v>
      </c>
      <c r="D21" s="19">
        <v>0</v>
      </c>
      <c r="E21" s="19">
        <v>64</v>
      </c>
      <c r="F21" s="19">
        <v>1</v>
      </c>
      <c r="G21" s="19">
        <v>292</v>
      </c>
      <c r="H21" s="19">
        <v>8</v>
      </c>
      <c r="I21" s="19">
        <v>325</v>
      </c>
      <c r="J21" s="19">
        <v>9</v>
      </c>
      <c r="K21" s="19">
        <v>64</v>
      </c>
      <c r="L21" s="19">
        <v>5</v>
      </c>
      <c r="M21" s="19">
        <v>203</v>
      </c>
      <c r="N21" s="19">
        <v>9</v>
      </c>
      <c r="O21" s="19">
        <v>20</v>
      </c>
      <c r="P21" s="19">
        <v>0</v>
      </c>
      <c r="Q21" s="19">
        <v>970</v>
      </c>
      <c r="R21" s="19">
        <v>32</v>
      </c>
      <c r="S21" s="19">
        <v>54</v>
      </c>
      <c r="T21" s="19">
        <v>0</v>
      </c>
      <c r="U21" s="19">
        <v>16</v>
      </c>
      <c r="V21" s="19">
        <v>0</v>
      </c>
      <c r="W21" s="19">
        <v>60</v>
      </c>
      <c r="X21" s="19">
        <v>2</v>
      </c>
      <c r="Y21" s="19">
        <v>0</v>
      </c>
      <c r="Z21" s="19">
        <v>0</v>
      </c>
      <c r="AA21" s="19">
        <v>39</v>
      </c>
      <c r="AB21" s="19">
        <v>1</v>
      </c>
      <c r="AC21" s="19">
        <v>99</v>
      </c>
      <c r="AD21" s="19">
        <v>4</v>
      </c>
      <c r="AE21" s="19">
        <v>0</v>
      </c>
      <c r="AF21" s="19">
        <v>0</v>
      </c>
      <c r="AG21" s="19">
        <v>19</v>
      </c>
      <c r="AH21" s="19">
        <v>0</v>
      </c>
      <c r="AI21" s="19">
        <v>287</v>
      </c>
      <c r="AJ21" s="19">
        <v>7</v>
      </c>
    </row>
    <row r="22" spans="2:36" ht="20.100000000000001" customHeight="1" thickBot="1" x14ac:dyDescent="0.25">
      <c r="B22" s="4" t="s">
        <v>30</v>
      </c>
      <c r="C22" s="19">
        <v>14</v>
      </c>
      <c r="D22" s="19">
        <v>1</v>
      </c>
      <c r="E22" s="19">
        <v>10</v>
      </c>
      <c r="F22" s="19">
        <v>7</v>
      </c>
      <c r="G22" s="19">
        <v>546</v>
      </c>
      <c r="H22" s="19">
        <v>46</v>
      </c>
      <c r="I22" s="19">
        <v>566</v>
      </c>
      <c r="J22" s="19">
        <v>54</v>
      </c>
      <c r="K22" s="19">
        <v>26</v>
      </c>
      <c r="L22" s="19">
        <v>9</v>
      </c>
      <c r="M22" s="19">
        <v>99</v>
      </c>
      <c r="N22" s="19">
        <v>8</v>
      </c>
      <c r="O22" s="19">
        <v>20</v>
      </c>
      <c r="P22" s="19">
        <v>1</v>
      </c>
      <c r="Q22" s="19">
        <v>1281</v>
      </c>
      <c r="R22" s="19">
        <v>126</v>
      </c>
      <c r="S22" s="19">
        <v>89</v>
      </c>
      <c r="T22" s="19">
        <v>0</v>
      </c>
      <c r="U22" s="19">
        <v>0</v>
      </c>
      <c r="V22" s="19">
        <v>0</v>
      </c>
      <c r="W22" s="19">
        <v>92</v>
      </c>
      <c r="X22" s="19">
        <v>2</v>
      </c>
      <c r="Y22" s="19">
        <v>8</v>
      </c>
      <c r="Z22" s="19">
        <v>0</v>
      </c>
      <c r="AA22" s="19">
        <v>59</v>
      </c>
      <c r="AB22" s="19">
        <v>0</v>
      </c>
      <c r="AC22" s="19">
        <v>126</v>
      </c>
      <c r="AD22" s="19">
        <v>2</v>
      </c>
      <c r="AE22" s="19">
        <v>0</v>
      </c>
      <c r="AF22" s="19">
        <v>0</v>
      </c>
      <c r="AG22" s="19">
        <v>17</v>
      </c>
      <c r="AH22" s="19">
        <v>0</v>
      </c>
      <c r="AI22" s="19">
        <v>391</v>
      </c>
      <c r="AJ22" s="19">
        <v>4</v>
      </c>
    </row>
    <row r="23" spans="2:36" ht="20.100000000000001" customHeight="1" thickBot="1" x14ac:dyDescent="0.25">
      <c r="B23" s="4" t="s">
        <v>31</v>
      </c>
      <c r="C23" s="19">
        <v>18</v>
      </c>
      <c r="D23" s="19">
        <v>4</v>
      </c>
      <c r="E23" s="19">
        <v>78</v>
      </c>
      <c r="F23" s="19">
        <v>45</v>
      </c>
      <c r="G23" s="19">
        <v>656</v>
      </c>
      <c r="H23" s="19">
        <v>233</v>
      </c>
      <c r="I23" s="19">
        <v>653</v>
      </c>
      <c r="J23" s="19">
        <v>230</v>
      </c>
      <c r="K23" s="19">
        <v>64</v>
      </c>
      <c r="L23" s="19">
        <v>8</v>
      </c>
      <c r="M23" s="19">
        <v>157</v>
      </c>
      <c r="N23" s="19">
        <v>79</v>
      </c>
      <c r="O23" s="19">
        <v>12</v>
      </c>
      <c r="P23" s="19">
        <v>1</v>
      </c>
      <c r="Q23" s="19">
        <v>1638</v>
      </c>
      <c r="R23" s="19">
        <v>600</v>
      </c>
      <c r="S23" s="19">
        <v>131</v>
      </c>
      <c r="T23" s="19">
        <v>4</v>
      </c>
      <c r="U23" s="19">
        <v>15</v>
      </c>
      <c r="V23" s="19">
        <v>0</v>
      </c>
      <c r="W23" s="19">
        <v>148</v>
      </c>
      <c r="X23" s="19">
        <v>6</v>
      </c>
      <c r="Y23" s="19">
        <v>4</v>
      </c>
      <c r="Z23" s="19">
        <v>1</v>
      </c>
      <c r="AA23" s="19">
        <v>107</v>
      </c>
      <c r="AB23" s="19">
        <v>5</v>
      </c>
      <c r="AC23" s="19">
        <v>237</v>
      </c>
      <c r="AD23" s="19">
        <v>9</v>
      </c>
      <c r="AE23" s="19">
        <v>0</v>
      </c>
      <c r="AF23" s="19">
        <v>0</v>
      </c>
      <c r="AG23" s="19">
        <v>73</v>
      </c>
      <c r="AH23" s="19">
        <v>10</v>
      </c>
      <c r="AI23" s="19">
        <v>715</v>
      </c>
      <c r="AJ23" s="19">
        <v>35</v>
      </c>
    </row>
    <row r="24" spans="2:36" ht="20.100000000000001" customHeight="1" thickBot="1" x14ac:dyDescent="0.25">
      <c r="B24" s="4" t="s">
        <v>32</v>
      </c>
      <c r="C24" s="19">
        <v>1</v>
      </c>
      <c r="D24" s="19">
        <v>1</v>
      </c>
      <c r="E24" s="19">
        <v>14</v>
      </c>
      <c r="F24" s="19">
        <v>1</v>
      </c>
      <c r="G24" s="19">
        <v>93</v>
      </c>
      <c r="H24" s="19">
        <v>6</v>
      </c>
      <c r="I24" s="19">
        <v>91</v>
      </c>
      <c r="J24" s="19">
        <v>6</v>
      </c>
      <c r="K24" s="19">
        <v>9</v>
      </c>
      <c r="L24" s="19">
        <v>0</v>
      </c>
      <c r="M24" s="19">
        <v>58</v>
      </c>
      <c r="N24" s="19">
        <v>2</v>
      </c>
      <c r="O24" s="19">
        <v>2</v>
      </c>
      <c r="P24" s="19">
        <v>0</v>
      </c>
      <c r="Q24" s="19">
        <v>268</v>
      </c>
      <c r="R24" s="19">
        <v>16</v>
      </c>
      <c r="S24" s="19">
        <v>33</v>
      </c>
      <c r="T24" s="19">
        <v>1</v>
      </c>
      <c r="U24" s="19">
        <v>0</v>
      </c>
      <c r="V24" s="19">
        <v>0</v>
      </c>
      <c r="W24" s="19">
        <v>19</v>
      </c>
      <c r="X24" s="19">
        <v>0</v>
      </c>
      <c r="Y24" s="19">
        <v>2</v>
      </c>
      <c r="Z24" s="19">
        <v>0</v>
      </c>
      <c r="AA24" s="19">
        <v>17</v>
      </c>
      <c r="AB24" s="19">
        <v>0</v>
      </c>
      <c r="AC24" s="19">
        <v>40</v>
      </c>
      <c r="AD24" s="19">
        <v>1</v>
      </c>
      <c r="AE24" s="19">
        <v>0</v>
      </c>
      <c r="AF24" s="19">
        <v>0</v>
      </c>
      <c r="AG24" s="19">
        <v>2</v>
      </c>
      <c r="AH24" s="19">
        <v>0</v>
      </c>
      <c r="AI24" s="19">
        <v>113</v>
      </c>
      <c r="AJ24" s="19">
        <v>2</v>
      </c>
    </row>
    <row r="25" spans="2:36" ht="20.100000000000001" customHeight="1" thickBot="1" x14ac:dyDescent="0.25">
      <c r="B25" s="4" t="s">
        <v>33</v>
      </c>
      <c r="C25" s="19">
        <v>11</v>
      </c>
      <c r="D25" s="19">
        <v>2</v>
      </c>
      <c r="E25" s="19">
        <v>10</v>
      </c>
      <c r="F25" s="19">
        <v>1</v>
      </c>
      <c r="G25" s="19">
        <v>242</v>
      </c>
      <c r="H25" s="19">
        <v>28</v>
      </c>
      <c r="I25" s="19">
        <v>213</v>
      </c>
      <c r="J25" s="19">
        <v>28</v>
      </c>
      <c r="K25" s="19">
        <v>6</v>
      </c>
      <c r="L25" s="19">
        <v>0</v>
      </c>
      <c r="M25" s="19">
        <v>8</v>
      </c>
      <c r="N25" s="19">
        <v>11</v>
      </c>
      <c r="O25" s="19">
        <v>1</v>
      </c>
      <c r="P25" s="19">
        <v>0</v>
      </c>
      <c r="Q25" s="19">
        <v>491</v>
      </c>
      <c r="R25" s="19">
        <v>70</v>
      </c>
      <c r="S25" s="19">
        <v>51</v>
      </c>
      <c r="T25" s="19">
        <v>0</v>
      </c>
      <c r="U25" s="19">
        <v>5</v>
      </c>
      <c r="V25" s="19">
        <v>0</v>
      </c>
      <c r="W25" s="19">
        <v>54</v>
      </c>
      <c r="X25" s="19">
        <v>1</v>
      </c>
      <c r="Y25" s="19">
        <v>5</v>
      </c>
      <c r="Z25" s="19">
        <v>0</v>
      </c>
      <c r="AA25" s="19">
        <v>14</v>
      </c>
      <c r="AB25" s="19">
        <v>0</v>
      </c>
      <c r="AC25" s="19">
        <v>49</v>
      </c>
      <c r="AD25" s="19">
        <v>1</v>
      </c>
      <c r="AE25" s="19">
        <v>0</v>
      </c>
      <c r="AF25" s="19">
        <v>0</v>
      </c>
      <c r="AG25" s="19">
        <v>3</v>
      </c>
      <c r="AH25" s="19">
        <v>1</v>
      </c>
      <c r="AI25" s="19">
        <v>181</v>
      </c>
      <c r="AJ25" s="19">
        <v>3</v>
      </c>
    </row>
    <row r="26" spans="2:36" ht="20.100000000000001" customHeight="1" thickBot="1" x14ac:dyDescent="0.25">
      <c r="B26" s="4" t="s">
        <v>34</v>
      </c>
      <c r="C26" s="19">
        <v>7</v>
      </c>
      <c r="D26" s="19">
        <v>5</v>
      </c>
      <c r="E26" s="19">
        <v>94</v>
      </c>
      <c r="F26" s="19">
        <v>4</v>
      </c>
      <c r="G26" s="19">
        <v>514</v>
      </c>
      <c r="H26" s="19">
        <v>52</v>
      </c>
      <c r="I26" s="19">
        <v>541</v>
      </c>
      <c r="J26" s="19">
        <v>51</v>
      </c>
      <c r="K26" s="19">
        <v>64</v>
      </c>
      <c r="L26" s="19">
        <v>4</v>
      </c>
      <c r="M26" s="19">
        <v>91</v>
      </c>
      <c r="N26" s="19">
        <v>4</v>
      </c>
      <c r="O26" s="19">
        <v>14</v>
      </c>
      <c r="P26" s="19">
        <v>1</v>
      </c>
      <c r="Q26" s="19">
        <v>1325</v>
      </c>
      <c r="R26" s="19">
        <v>121</v>
      </c>
      <c r="S26" s="19">
        <v>130</v>
      </c>
      <c r="T26" s="19">
        <v>3</v>
      </c>
      <c r="U26" s="19">
        <v>5</v>
      </c>
      <c r="V26" s="19">
        <v>0</v>
      </c>
      <c r="W26" s="19">
        <v>127</v>
      </c>
      <c r="X26" s="19">
        <v>3</v>
      </c>
      <c r="Y26" s="19">
        <v>16</v>
      </c>
      <c r="Z26" s="19">
        <v>1</v>
      </c>
      <c r="AA26" s="19">
        <v>58</v>
      </c>
      <c r="AB26" s="19">
        <v>3</v>
      </c>
      <c r="AC26" s="19">
        <v>163</v>
      </c>
      <c r="AD26" s="19">
        <v>6</v>
      </c>
      <c r="AE26" s="19">
        <v>5</v>
      </c>
      <c r="AF26" s="19">
        <v>0</v>
      </c>
      <c r="AG26" s="19">
        <v>51</v>
      </c>
      <c r="AH26" s="19">
        <v>0</v>
      </c>
      <c r="AI26" s="19">
        <v>555</v>
      </c>
      <c r="AJ26" s="19">
        <v>16</v>
      </c>
    </row>
    <row r="27" spans="2:36" ht="20.100000000000001" customHeight="1" thickBot="1" x14ac:dyDescent="0.25">
      <c r="B27" s="4" t="s">
        <v>35</v>
      </c>
      <c r="C27" s="19">
        <v>6</v>
      </c>
      <c r="D27" s="19">
        <v>13</v>
      </c>
      <c r="E27" s="19">
        <v>7</v>
      </c>
      <c r="F27" s="19">
        <v>19</v>
      </c>
      <c r="G27" s="19">
        <v>154</v>
      </c>
      <c r="H27" s="19">
        <v>95</v>
      </c>
      <c r="I27" s="19">
        <v>154</v>
      </c>
      <c r="J27" s="19">
        <v>95</v>
      </c>
      <c r="K27" s="19">
        <v>4</v>
      </c>
      <c r="L27" s="19">
        <v>7</v>
      </c>
      <c r="M27" s="19">
        <v>54</v>
      </c>
      <c r="N27" s="19">
        <v>84</v>
      </c>
      <c r="O27" s="19">
        <v>22</v>
      </c>
      <c r="P27" s="19">
        <v>4</v>
      </c>
      <c r="Q27" s="19">
        <v>401</v>
      </c>
      <c r="R27" s="19">
        <v>317</v>
      </c>
      <c r="S27" s="19">
        <v>34</v>
      </c>
      <c r="T27" s="19">
        <v>9</v>
      </c>
      <c r="U27" s="19">
        <v>1</v>
      </c>
      <c r="V27" s="19">
        <v>0</v>
      </c>
      <c r="W27" s="19">
        <v>48</v>
      </c>
      <c r="X27" s="19">
        <v>13</v>
      </c>
      <c r="Y27" s="19">
        <v>0</v>
      </c>
      <c r="Z27" s="19">
        <v>0</v>
      </c>
      <c r="AA27" s="19">
        <v>13</v>
      </c>
      <c r="AB27" s="19">
        <v>2</v>
      </c>
      <c r="AC27" s="19">
        <v>41</v>
      </c>
      <c r="AD27" s="19">
        <v>12</v>
      </c>
      <c r="AE27" s="19">
        <v>0</v>
      </c>
      <c r="AF27" s="19">
        <v>0</v>
      </c>
      <c r="AG27" s="19">
        <v>38</v>
      </c>
      <c r="AH27" s="19">
        <v>8</v>
      </c>
      <c r="AI27" s="19">
        <v>175</v>
      </c>
      <c r="AJ27" s="19">
        <v>44</v>
      </c>
    </row>
    <row r="28" spans="2:36" ht="20.100000000000001" customHeight="1" thickBot="1" x14ac:dyDescent="0.25">
      <c r="B28" s="4" t="s">
        <v>36</v>
      </c>
      <c r="C28" s="19">
        <v>0</v>
      </c>
      <c r="D28" s="19">
        <v>2</v>
      </c>
      <c r="E28" s="19">
        <v>2</v>
      </c>
      <c r="F28" s="19">
        <v>0</v>
      </c>
      <c r="G28" s="19">
        <v>120</v>
      </c>
      <c r="H28" s="19">
        <v>1</v>
      </c>
      <c r="I28" s="19">
        <v>121</v>
      </c>
      <c r="J28" s="19">
        <v>1</v>
      </c>
      <c r="K28" s="19">
        <v>13</v>
      </c>
      <c r="L28" s="19">
        <v>0</v>
      </c>
      <c r="M28" s="19">
        <v>36</v>
      </c>
      <c r="N28" s="19">
        <v>0</v>
      </c>
      <c r="O28" s="19">
        <v>39</v>
      </c>
      <c r="P28" s="19">
        <v>0</v>
      </c>
      <c r="Q28" s="19">
        <v>331</v>
      </c>
      <c r="R28" s="19">
        <v>4</v>
      </c>
      <c r="S28" s="19">
        <v>8</v>
      </c>
      <c r="T28" s="19">
        <v>0</v>
      </c>
      <c r="U28" s="19">
        <v>0</v>
      </c>
      <c r="V28" s="19">
        <v>0</v>
      </c>
      <c r="W28" s="19">
        <v>5</v>
      </c>
      <c r="X28" s="19">
        <v>0</v>
      </c>
      <c r="Y28" s="19">
        <v>0</v>
      </c>
      <c r="Z28" s="19">
        <v>0</v>
      </c>
      <c r="AA28" s="19">
        <v>2</v>
      </c>
      <c r="AB28" s="19">
        <v>0</v>
      </c>
      <c r="AC28" s="19">
        <v>11</v>
      </c>
      <c r="AD28" s="19">
        <v>0</v>
      </c>
      <c r="AE28" s="19">
        <v>2</v>
      </c>
      <c r="AF28" s="19">
        <v>0</v>
      </c>
      <c r="AG28" s="19">
        <v>7</v>
      </c>
      <c r="AH28" s="19">
        <v>0</v>
      </c>
      <c r="AI28" s="19">
        <v>35</v>
      </c>
      <c r="AJ28" s="19">
        <v>0</v>
      </c>
    </row>
    <row r="29" spans="2:36" ht="20.100000000000001" customHeight="1" thickBot="1" x14ac:dyDescent="0.25">
      <c r="B29" s="5" t="s">
        <v>37</v>
      </c>
      <c r="C29" s="19">
        <v>1</v>
      </c>
      <c r="D29" s="19">
        <v>0</v>
      </c>
      <c r="E29" s="19">
        <v>25</v>
      </c>
      <c r="F29" s="19">
        <v>0</v>
      </c>
      <c r="G29" s="19">
        <v>123</v>
      </c>
      <c r="H29" s="19">
        <v>8</v>
      </c>
      <c r="I29" s="19">
        <v>105</v>
      </c>
      <c r="J29" s="19">
        <v>8</v>
      </c>
      <c r="K29" s="19">
        <v>6</v>
      </c>
      <c r="L29" s="19">
        <v>0</v>
      </c>
      <c r="M29" s="19">
        <v>11</v>
      </c>
      <c r="N29" s="19">
        <v>4</v>
      </c>
      <c r="O29" s="19">
        <v>1</v>
      </c>
      <c r="P29" s="19">
        <v>0</v>
      </c>
      <c r="Q29" s="19">
        <v>272</v>
      </c>
      <c r="R29" s="19">
        <v>20</v>
      </c>
      <c r="S29" s="19">
        <v>27</v>
      </c>
      <c r="T29" s="19">
        <v>2</v>
      </c>
      <c r="U29" s="19">
        <v>0</v>
      </c>
      <c r="V29" s="19">
        <v>0</v>
      </c>
      <c r="W29" s="19">
        <v>15</v>
      </c>
      <c r="X29" s="19">
        <v>0</v>
      </c>
      <c r="Y29" s="19">
        <v>8</v>
      </c>
      <c r="Z29" s="19">
        <v>0</v>
      </c>
      <c r="AA29" s="19">
        <v>6</v>
      </c>
      <c r="AB29" s="19">
        <v>2</v>
      </c>
      <c r="AC29" s="19">
        <v>33</v>
      </c>
      <c r="AD29" s="19">
        <v>2</v>
      </c>
      <c r="AE29" s="19">
        <v>0</v>
      </c>
      <c r="AF29" s="19">
        <v>0</v>
      </c>
      <c r="AG29" s="19">
        <v>1</v>
      </c>
      <c r="AH29" s="19">
        <v>0</v>
      </c>
      <c r="AI29" s="19">
        <v>90</v>
      </c>
      <c r="AJ29" s="19">
        <v>6</v>
      </c>
    </row>
    <row r="30" spans="2:36" ht="20.100000000000001" customHeight="1" thickBot="1" x14ac:dyDescent="0.25">
      <c r="B30" s="6" t="s">
        <v>38</v>
      </c>
      <c r="C30" s="20">
        <v>0</v>
      </c>
      <c r="D30" s="20">
        <v>0</v>
      </c>
      <c r="E30" s="20">
        <v>29</v>
      </c>
      <c r="F30" s="20">
        <v>0</v>
      </c>
      <c r="G30" s="20">
        <v>30</v>
      </c>
      <c r="H30" s="20">
        <v>0</v>
      </c>
      <c r="I30" s="20">
        <v>25</v>
      </c>
      <c r="J30" s="20">
        <v>0</v>
      </c>
      <c r="K30" s="20">
        <v>0</v>
      </c>
      <c r="L30" s="20">
        <v>0</v>
      </c>
      <c r="M30" s="20">
        <v>1</v>
      </c>
      <c r="N30" s="20">
        <v>0</v>
      </c>
      <c r="O30" s="20">
        <v>0</v>
      </c>
      <c r="P30" s="20">
        <v>0</v>
      </c>
      <c r="Q30" s="20">
        <v>85</v>
      </c>
      <c r="R30" s="20">
        <v>0</v>
      </c>
      <c r="S30" s="20">
        <v>29</v>
      </c>
      <c r="T30" s="20">
        <v>0</v>
      </c>
      <c r="U30" s="20">
        <v>0</v>
      </c>
      <c r="V30" s="20">
        <v>0</v>
      </c>
      <c r="W30" s="20">
        <v>30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30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89</v>
      </c>
      <c r="AJ30" s="20">
        <v>0</v>
      </c>
    </row>
    <row r="31" spans="2:36" ht="20.100000000000001" customHeight="1" thickBot="1" x14ac:dyDescent="0.25">
      <c r="B31" s="7" t="s">
        <v>39</v>
      </c>
      <c r="C31" s="9">
        <f>SUM(C14:C30)</f>
        <v>147</v>
      </c>
      <c r="D31" s="9">
        <f t="shared" ref="D31:AJ31" si="0">SUM(D14:D30)</f>
        <v>92</v>
      </c>
      <c r="E31" s="9">
        <f t="shared" si="0"/>
        <v>521</v>
      </c>
      <c r="F31" s="9">
        <f t="shared" si="0"/>
        <v>107</v>
      </c>
      <c r="G31" s="9">
        <f t="shared" si="0"/>
        <v>4437</v>
      </c>
      <c r="H31" s="9">
        <f t="shared" si="0"/>
        <v>1220</v>
      </c>
      <c r="I31" s="9">
        <f t="shared" si="0"/>
        <v>4377</v>
      </c>
      <c r="J31" s="9">
        <f t="shared" si="0"/>
        <v>1214</v>
      </c>
      <c r="K31" s="9">
        <f t="shared" si="0"/>
        <v>409</v>
      </c>
      <c r="L31" s="9">
        <f t="shared" si="0"/>
        <v>79</v>
      </c>
      <c r="M31" s="9">
        <f t="shared" si="0"/>
        <v>1079</v>
      </c>
      <c r="N31" s="9">
        <f t="shared" si="0"/>
        <v>327</v>
      </c>
      <c r="O31" s="9">
        <f t="shared" si="0"/>
        <v>242</v>
      </c>
      <c r="P31" s="9">
        <f t="shared" si="0"/>
        <v>127</v>
      </c>
      <c r="Q31" s="9">
        <f t="shared" si="0"/>
        <v>11212</v>
      </c>
      <c r="R31" s="9">
        <f t="shared" si="0"/>
        <v>3166</v>
      </c>
      <c r="S31" s="9">
        <f t="shared" si="0"/>
        <v>936</v>
      </c>
      <c r="T31" s="9">
        <f t="shared" si="0"/>
        <v>48</v>
      </c>
      <c r="U31" s="9">
        <f t="shared" si="0"/>
        <v>73</v>
      </c>
      <c r="V31" s="9">
        <f t="shared" si="0"/>
        <v>2</v>
      </c>
      <c r="W31" s="9">
        <f t="shared" si="0"/>
        <v>958</v>
      </c>
      <c r="X31" s="9">
        <f t="shared" si="0"/>
        <v>56</v>
      </c>
      <c r="Y31" s="9">
        <f t="shared" si="0"/>
        <v>75</v>
      </c>
      <c r="Z31" s="9">
        <f t="shared" si="0"/>
        <v>7</v>
      </c>
      <c r="AA31" s="9">
        <f t="shared" si="0"/>
        <v>507</v>
      </c>
      <c r="AB31" s="9">
        <f t="shared" si="0"/>
        <v>30</v>
      </c>
      <c r="AC31" s="9">
        <f t="shared" si="0"/>
        <v>1438</v>
      </c>
      <c r="AD31" s="9">
        <f t="shared" si="0"/>
        <v>91</v>
      </c>
      <c r="AE31" s="9">
        <f t="shared" si="0"/>
        <v>13</v>
      </c>
      <c r="AF31" s="9">
        <f t="shared" si="0"/>
        <v>4</v>
      </c>
      <c r="AG31" s="9">
        <f t="shared" si="0"/>
        <v>445</v>
      </c>
      <c r="AH31" s="9">
        <f t="shared" si="0"/>
        <v>28</v>
      </c>
      <c r="AI31" s="9">
        <f t="shared" si="0"/>
        <v>4445</v>
      </c>
      <c r="AJ31" s="9">
        <f t="shared" si="0"/>
        <v>266</v>
      </c>
    </row>
  </sheetData>
  <mergeCells count="17">
    <mergeCell ref="AE12:AF12"/>
    <mergeCell ref="AG12:AH12"/>
    <mergeCell ref="AI12:AJ12"/>
    <mergeCell ref="U12:V12"/>
    <mergeCell ref="W12:X12"/>
    <mergeCell ref="Y12:Z12"/>
    <mergeCell ref="AA12:AB12"/>
    <mergeCell ref="AC12:AD12"/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0: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0" spans="2:10" ht="24" customHeight="1" x14ac:dyDescent="0.2">
      <c r="B10" s="14"/>
      <c r="C10" s="80" t="s">
        <v>223</v>
      </c>
      <c r="D10" s="81"/>
      <c r="E10" s="81"/>
      <c r="F10" s="81"/>
      <c r="G10" s="81"/>
      <c r="H10" s="81"/>
      <c r="I10" s="81"/>
      <c r="J10" s="81"/>
    </row>
    <row r="11" spans="2:10" ht="57.75" thickBot="1" x14ac:dyDescent="0.25">
      <c r="B11" s="14"/>
      <c r="C11" s="33" t="s">
        <v>157</v>
      </c>
      <c r="D11" s="34" t="s">
        <v>158</v>
      </c>
      <c r="E11" s="34" t="s">
        <v>159</v>
      </c>
      <c r="F11" s="34" t="s">
        <v>160</v>
      </c>
      <c r="G11" s="34" t="s">
        <v>161</v>
      </c>
      <c r="H11" s="33" t="s">
        <v>260</v>
      </c>
      <c r="I11" s="34" t="s">
        <v>162</v>
      </c>
      <c r="J11" s="34" t="s">
        <v>249</v>
      </c>
    </row>
    <row r="12" spans="2:10" ht="20.100000000000001" customHeight="1" thickBot="1" x14ac:dyDescent="0.25">
      <c r="B12" s="3" t="s">
        <v>22</v>
      </c>
      <c r="C12" s="18">
        <v>2038</v>
      </c>
      <c r="D12" s="18">
        <v>1523</v>
      </c>
      <c r="E12" s="18">
        <v>27</v>
      </c>
      <c r="F12" s="18">
        <v>482</v>
      </c>
      <c r="G12" s="18">
        <v>6</v>
      </c>
      <c r="H12" s="18">
        <v>13</v>
      </c>
      <c r="I12" s="18">
        <v>1522</v>
      </c>
      <c r="J12" s="18">
        <v>516</v>
      </c>
    </row>
    <row r="13" spans="2:10" ht="20.100000000000001" customHeight="1" thickBot="1" x14ac:dyDescent="0.25">
      <c r="B13" s="4" t="s">
        <v>23</v>
      </c>
      <c r="C13" s="19">
        <v>215</v>
      </c>
      <c r="D13" s="19">
        <v>126</v>
      </c>
      <c r="E13" s="19">
        <v>0</v>
      </c>
      <c r="F13" s="19">
        <v>87</v>
      </c>
      <c r="G13" s="19">
        <v>2</v>
      </c>
      <c r="H13" s="19">
        <v>1</v>
      </c>
      <c r="I13" s="19">
        <v>118</v>
      </c>
      <c r="J13" s="19">
        <v>97</v>
      </c>
    </row>
    <row r="14" spans="2:10" ht="20.100000000000001" customHeight="1" thickBot="1" x14ac:dyDescent="0.25">
      <c r="B14" s="4" t="s">
        <v>24</v>
      </c>
      <c r="C14" s="19">
        <v>187</v>
      </c>
      <c r="D14" s="19">
        <v>122</v>
      </c>
      <c r="E14" s="19">
        <v>2</v>
      </c>
      <c r="F14" s="19">
        <v>63</v>
      </c>
      <c r="G14" s="19">
        <v>0</v>
      </c>
      <c r="H14" s="19">
        <v>0</v>
      </c>
      <c r="I14" s="19">
        <v>117</v>
      </c>
      <c r="J14" s="19">
        <v>70</v>
      </c>
    </row>
    <row r="15" spans="2:10" ht="20.100000000000001" customHeight="1" thickBot="1" x14ac:dyDescent="0.25">
      <c r="B15" s="4" t="s">
        <v>25</v>
      </c>
      <c r="C15" s="19">
        <v>394</v>
      </c>
      <c r="D15" s="19">
        <v>219</v>
      </c>
      <c r="E15" s="19">
        <v>6</v>
      </c>
      <c r="F15" s="19">
        <v>159</v>
      </c>
      <c r="G15" s="19">
        <v>10</v>
      </c>
      <c r="H15" s="19">
        <v>0</v>
      </c>
      <c r="I15" s="19">
        <v>250</v>
      </c>
      <c r="J15" s="19">
        <v>144</v>
      </c>
    </row>
    <row r="16" spans="2:10" ht="20.100000000000001" customHeight="1" thickBot="1" x14ac:dyDescent="0.25">
      <c r="B16" s="4" t="s">
        <v>26</v>
      </c>
      <c r="C16" s="19">
        <v>451</v>
      </c>
      <c r="D16" s="19">
        <v>368</v>
      </c>
      <c r="E16" s="19">
        <v>3</v>
      </c>
      <c r="F16" s="19">
        <v>80</v>
      </c>
      <c r="G16" s="19">
        <v>0</v>
      </c>
      <c r="H16" s="19">
        <v>3</v>
      </c>
      <c r="I16" s="19">
        <v>352</v>
      </c>
      <c r="J16" s="19">
        <v>99</v>
      </c>
    </row>
    <row r="17" spans="2:10" ht="20.100000000000001" customHeight="1" thickBot="1" x14ac:dyDescent="0.25">
      <c r="B17" s="4" t="s">
        <v>27</v>
      </c>
      <c r="C17" s="19">
        <v>116</v>
      </c>
      <c r="D17" s="19">
        <v>81</v>
      </c>
      <c r="E17" s="19">
        <v>0</v>
      </c>
      <c r="F17" s="19">
        <v>35</v>
      </c>
      <c r="G17" s="19">
        <v>0</v>
      </c>
      <c r="H17" s="19">
        <v>0</v>
      </c>
      <c r="I17" s="19">
        <v>83</v>
      </c>
      <c r="J17" s="19">
        <v>33</v>
      </c>
    </row>
    <row r="18" spans="2:10" ht="20.100000000000001" customHeight="1" thickBot="1" x14ac:dyDescent="0.25">
      <c r="B18" s="4" t="s">
        <v>28</v>
      </c>
      <c r="C18" s="19">
        <v>469</v>
      </c>
      <c r="D18" s="19">
        <v>292</v>
      </c>
      <c r="E18" s="19">
        <v>6</v>
      </c>
      <c r="F18" s="19">
        <v>165</v>
      </c>
      <c r="G18" s="19">
        <v>6</v>
      </c>
      <c r="H18" s="19">
        <v>5</v>
      </c>
      <c r="I18" s="19">
        <v>279</v>
      </c>
      <c r="J18" s="19">
        <v>190</v>
      </c>
    </row>
    <row r="19" spans="2:10" ht="20.100000000000001" customHeight="1" thickBot="1" x14ac:dyDescent="0.25">
      <c r="B19" s="4" t="s">
        <v>29</v>
      </c>
      <c r="C19" s="19">
        <v>474</v>
      </c>
      <c r="D19" s="19">
        <v>326</v>
      </c>
      <c r="E19" s="19">
        <v>7</v>
      </c>
      <c r="F19" s="19">
        <v>136</v>
      </c>
      <c r="G19" s="19">
        <v>5</v>
      </c>
      <c r="H19" s="19">
        <v>2</v>
      </c>
      <c r="I19" s="19">
        <v>312</v>
      </c>
      <c r="J19" s="19">
        <v>162</v>
      </c>
    </row>
    <row r="20" spans="2:10" ht="20.100000000000001" customHeight="1" thickBot="1" x14ac:dyDescent="0.25">
      <c r="B20" s="4" t="s">
        <v>30</v>
      </c>
      <c r="C20" s="19">
        <v>1399</v>
      </c>
      <c r="D20" s="19">
        <v>802</v>
      </c>
      <c r="E20" s="19">
        <v>45</v>
      </c>
      <c r="F20" s="19">
        <v>540</v>
      </c>
      <c r="G20" s="19">
        <v>12</v>
      </c>
      <c r="H20" s="19">
        <v>4</v>
      </c>
      <c r="I20" s="19">
        <v>795</v>
      </c>
      <c r="J20" s="19">
        <v>604</v>
      </c>
    </row>
    <row r="21" spans="2:10" ht="20.100000000000001" customHeight="1" thickBot="1" x14ac:dyDescent="0.25">
      <c r="B21" s="4" t="s">
        <v>31</v>
      </c>
      <c r="C21" s="19">
        <v>1316</v>
      </c>
      <c r="D21" s="19">
        <v>786</v>
      </c>
      <c r="E21" s="19">
        <v>4</v>
      </c>
      <c r="F21" s="19">
        <v>494</v>
      </c>
      <c r="G21" s="19">
        <v>32</v>
      </c>
      <c r="H21" s="19">
        <v>14</v>
      </c>
      <c r="I21" s="19">
        <v>794</v>
      </c>
      <c r="J21" s="19">
        <v>522</v>
      </c>
    </row>
    <row r="22" spans="2:10" ht="20.100000000000001" customHeight="1" thickBot="1" x14ac:dyDescent="0.25">
      <c r="B22" s="4" t="s">
        <v>32</v>
      </c>
      <c r="C22" s="19">
        <v>152</v>
      </c>
      <c r="D22" s="19">
        <v>128</v>
      </c>
      <c r="E22" s="19">
        <v>1</v>
      </c>
      <c r="F22" s="19">
        <v>23</v>
      </c>
      <c r="G22" s="19">
        <v>0</v>
      </c>
      <c r="H22" s="19">
        <v>0</v>
      </c>
      <c r="I22" s="19">
        <v>133</v>
      </c>
      <c r="J22" s="19">
        <v>19</v>
      </c>
    </row>
    <row r="23" spans="2:10" ht="20.100000000000001" customHeight="1" thickBot="1" x14ac:dyDescent="0.25">
      <c r="B23" s="4" t="s">
        <v>33</v>
      </c>
      <c r="C23" s="19">
        <v>448</v>
      </c>
      <c r="D23" s="19">
        <v>322</v>
      </c>
      <c r="E23" s="19">
        <v>1</v>
      </c>
      <c r="F23" s="19">
        <v>120</v>
      </c>
      <c r="G23" s="19">
        <v>5</v>
      </c>
      <c r="H23" s="19">
        <v>13</v>
      </c>
      <c r="I23" s="19">
        <v>345</v>
      </c>
      <c r="J23" s="19">
        <v>103</v>
      </c>
    </row>
    <row r="24" spans="2:10" ht="20.100000000000001" customHeight="1" thickBot="1" x14ac:dyDescent="0.25">
      <c r="B24" s="4" t="s">
        <v>34</v>
      </c>
      <c r="C24" s="19">
        <v>1466</v>
      </c>
      <c r="D24" s="19">
        <v>793</v>
      </c>
      <c r="E24" s="19">
        <v>11</v>
      </c>
      <c r="F24" s="19">
        <v>642</v>
      </c>
      <c r="G24" s="19">
        <v>20</v>
      </c>
      <c r="H24" s="19">
        <v>0</v>
      </c>
      <c r="I24" s="19">
        <v>807</v>
      </c>
      <c r="J24" s="19">
        <v>659</v>
      </c>
    </row>
    <row r="25" spans="2:10" ht="20.100000000000001" customHeight="1" thickBot="1" x14ac:dyDescent="0.25">
      <c r="B25" s="4" t="s">
        <v>35</v>
      </c>
      <c r="C25" s="19">
        <v>335</v>
      </c>
      <c r="D25" s="19">
        <v>219</v>
      </c>
      <c r="E25" s="19">
        <v>3</v>
      </c>
      <c r="F25" s="19">
        <v>112</v>
      </c>
      <c r="G25" s="19">
        <v>1</v>
      </c>
      <c r="H25" s="19">
        <v>1</v>
      </c>
      <c r="I25" s="19">
        <v>241</v>
      </c>
      <c r="J25" s="19">
        <v>94</v>
      </c>
    </row>
    <row r="26" spans="2:10" ht="20.100000000000001" customHeight="1" thickBot="1" x14ac:dyDescent="0.25">
      <c r="B26" s="4" t="s">
        <v>36</v>
      </c>
      <c r="C26" s="19">
        <v>150</v>
      </c>
      <c r="D26" s="19">
        <v>65</v>
      </c>
      <c r="E26" s="19">
        <v>53</v>
      </c>
      <c r="F26" s="19">
        <v>32</v>
      </c>
      <c r="G26" s="19">
        <v>0</v>
      </c>
      <c r="H26" s="19">
        <v>8</v>
      </c>
      <c r="I26" s="19">
        <v>68</v>
      </c>
      <c r="J26" s="19">
        <v>82</v>
      </c>
    </row>
    <row r="27" spans="2:10" ht="20.100000000000001" customHeight="1" thickBot="1" x14ac:dyDescent="0.25">
      <c r="B27" s="5" t="s">
        <v>37</v>
      </c>
      <c r="C27" s="19">
        <v>244</v>
      </c>
      <c r="D27" s="19">
        <v>139</v>
      </c>
      <c r="E27" s="19">
        <v>2</v>
      </c>
      <c r="F27" s="19">
        <v>103</v>
      </c>
      <c r="G27" s="19">
        <v>0</v>
      </c>
      <c r="H27" s="19">
        <v>3</v>
      </c>
      <c r="I27" s="19">
        <v>139</v>
      </c>
      <c r="J27" s="19">
        <v>105</v>
      </c>
    </row>
    <row r="28" spans="2:10" ht="20.100000000000001" customHeight="1" thickBot="1" x14ac:dyDescent="0.25">
      <c r="B28" s="6" t="s">
        <v>38</v>
      </c>
      <c r="C28" s="20">
        <v>53</v>
      </c>
      <c r="D28" s="20">
        <v>40</v>
      </c>
      <c r="E28" s="20">
        <v>0</v>
      </c>
      <c r="F28" s="20">
        <v>13</v>
      </c>
      <c r="G28" s="20">
        <v>0</v>
      </c>
      <c r="H28" s="20">
        <v>0</v>
      </c>
      <c r="I28" s="20">
        <v>38</v>
      </c>
      <c r="J28" s="20">
        <v>15</v>
      </c>
    </row>
    <row r="29" spans="2:10" ht="20.100000000000001" customHeight="1" thickBot="1" x14ac:dyDescent="0.25">
      <c r="B29" s="7" t="s">
        <v>39</v>
      </c>
      <c r="C29" s="9">
        <f>SUM(C12:C28)</f>
        <v>9907</v>
      </c>
      <c r="D29" s="9">
        <f t="shared" ref="D29:G29" si="0">SUM(D12:D28)</f>
        <v>6351</v>
      </c>
      <c r="E29" s="9">
        <f t="shared" si="0"/>
        <v>171</v>
      </c>
      <c r="F29" s="9">
        <f t="shared" si="0"/>
        <v>3286</v>
      </c>
      <c r="G29" s="9">
        <f t="shared" si="0"/>
        <v>99</v>
      </c>
      <c r="H29" s="9">
        <f>SUM(H12:H28)</f>
        <v>67</v>
      </c>
      <c r="I29" s="9">
        <f t="shared" ref="I29" si="1">SUM(I12:I28)</f>
        <v>6393</v>
      </c>
      <c r="J29" s="9">
        <f>SUM(J12:J28)</f>
        <v>3514</v>
      </c>
    </row>
    <row r="30" spans="2:10" x14ac:dyDescent="0.2">
      <c r="C30" s="54"/>
      <c r="D30" s="54"/>
      <c r="E30" s="54"/>
      <c r="F30" s="54"/>
      <c r="G30" s="54"/>
      <c r="H30" s="54"/>
      <c r="I30" s="54"/>
      <c r="J30" s="54"/>
    </row>
    <row r="31" spans="2:10" ht="20.100000000000001" customHeight="1" x14ac:dyDescent="0.2">
      <c r="B31" s="82" t="s">
        <v>261</v>
      </c>
      <c r="C31" s="82"/>
      <c r="D31" s="82"/>
      <c r="E31" s="82"/>
      <c r="F31" s="82"/>
    </row>
  </sheetData>
  <mergeCells count="2">
    <mergeCell ref="C10:J10"/>
    <mergeCell ref="B31:F3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80" t="s">
        <v>242</v>
      </c>
      <c r="C9" s="81"/>
    </row>
    <row r="10" spans="2:3" ht="20.100000000000001" customHeight="1" thickBot="1" x14ac:dyDescent="0.25">
      <c r="B10" s="3" t="s">
        <v>22</v>
      </c>
      <c r="C10" s="18">
        <v>1122</v>
      </c>
    </row>
    <row r="11" spans="2:3" ht="20.100000000000001" customHeight="1" thickBot="1" x14ac:dyDescent="0.25">
      <c r="B11" s="4" t="s">
        <v>23</v>
      </c>
      <c r="C11" s="19">
        <v>154</v>
      </c>
    </row>
    <row r="12" spans="2:3" ht="20.100000000000001" customHeight="1" thickBot="1" x14ac:dyDescent="0.25">
      <c r="B12" s="4" t="s">
        <v>24</v>
      </c>
      <c r="C12" s="19">
        <v>140</v>
      </c>
    </row>
    <row r="13" spans="2:3" ht="20.100000000000001" customHeight="1" thickBot="1" x14ac:dyDescent="0.25">
      <c r="B13" s="4" t="s">
        <v>25</v>
      </c>
      <c r="C13" s="19">
        <v>234</v>
      </c>
    </row>
    <row r="14" spans="2:3" ht="20.100000000000001" customHeight="1" thickBot="1" x14ac:dyDescent="0.25">
      <c r="B14" s="4" t="s">
        <v>26</v>
      </c>
      <c r="C14" s="19">
        <v>545</v>
      </c>
    </row>
    <row r="15" spans="2:3" ht="20.100000000000001" customHeight="1" thickBot="1" x14ac:dyDescent="0.25">
      <c r="B15" s="4" t="s">
        <v>27</v>
      </c>
      <c r="C15" s="19">
        <v>57</v>
      </c>
    </row>
    <row r="16" spans="2:3" ht="20.100000000000001" customHeight="1" thickBot="1" x14ac:dyDescent="0.25">
      <c r="B16" s="4" t="s">
        <v>28</v>
      </c>
      <c r="C16" s="19">
        <v>104</v>
      </c>
    </row>
    <row r="17" spans="2:3" ht="20.100000000000001" customHeight="1" thickBot="1" x14ac:dyDescent="0.25">
      <c r="B17" s="4" t="s">
        <v>29</v>
      </c>
      <c r="C17" s="19">
        <v>190</v>
      </c>
    </row>
    <row r="18" spans="2:3" ht="20.100000000000001" customHeight="1" thickBot="1" x14ac:dyDescent="0.25">
      <c r="B18" s="4" t="s">
        <v>30</v>
      </c>
      <c r="C18" s="19">
        <v>411</v>
      </c>
    </row>
    <row r="19" spans="2:3" ht="20.100000000000001" customHeight="1" thickBot="1" x14ac:dyDescent="0.25">
      <c r="B19" s="4" t="s">
        <v>31</v>
      </c>
      <c r="C19" s="19">
        <v>1004</v>
      </c>
    </row>
    <row r="20" spans="2:3" ht="20.100000000000001" customHeight="1" thickBot="1" x14ac:dyDescent="0.25">
      <c r="B20" s="4" t="s">
        <v>32</v>
      </c>
      <c r="C20" s="19">
        <v>161</v>
      </c>
    </row>
    <row r="21" spans="2:3" ht="20.100000000000001" customHeight="1" thickBot="1" x14ac:dyDescent="0.25">
      <c r="B21" s="4" t="s">
        <v>33</v>
      </c>
      <c r="C21" s="19">
        <v>213</v>
      </c>
    </row>
    <row r="22" spans="2:3" ht="20.100000000000001" customHeight="1" thickBot="1" x14ac:dyDescent="0.25">
      <c r="B22" s="4" t="s">
        <v>34</v>
      </c>
      <c r="C22" s="19">
        <v>213</v>
      </c>
    </row>
    <row r="23" spans="2:3" ht="20.100000000000001" customHeight="1" thickBot="1" x14ac:dyDescent="0.25">
      <c r="B23" s="4" t="s">
        <v>35</v>
      </c>
      <c r="C23" s="19">
        <v>388</v>
      </c>
    </row>
    <row r="24" spans="2:3" ht="20.100000000000001" customHeight="1" thickBot="1" x14ac:dyDescent="0.25">
      <c r="B24" s="4" t="s">
        <v>36</v>
      </c>
      <c r="C24" s="19">
        <v>83</v>
      </c>
    </row>
    <row r="25" spans="2:3" ht="20.100000000000001" customHeight="1" thickBot="1" x14ac:dyDescent="0.25">
      <c r="B25" s="5" t="s">
        <v>37</v>
      </c>
      <c r="C25" s="19">
        <v>314</v>
      </c>
    </row>
    <row r="26" spans="2:3" ht="20.100000000000001" customHeight="1" thickBot="1" x14ac:dyDescent="0.25">
      <c r="B26" s="6" t="s">
        <v>38</v>
      </c>
      <c r="C26" s="20">
        <v>38</v>
      </c>
    </row>
    <row r="27" spans="2:3" ht="20.100000000000001" customHeight="1" thickBot="1" x14ac:dyDescent="0.25">
      <c r="B27" s="7" t="s">
        <v>39</v>
      </c>
      <c r="C27" s="9">
        <f>SUM(C10:C26)</f>
        <v>5371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5"/>
      <c r="C9" s="80" t="s">
        <v>240</v>
      </c>
      <c r="D9" s="81"/>
      <c r="E9" s="81"/>
      <c r="F9" s="81"/>
      <c r="G9" s="81"/>
      <c r="H9" s="80" t="s">
        <v>241</v>
      </c>
      <c r="I9" s="81"/>
      <c r="J9" s="81"/>
      <c r="K9" s="81"/>
      <c r="L9" s="81"/>
      <c r="M9" s="80" t="s">
        <v>52</v>
      </c>
      <c r="N9" s="81"/>
      <c r="O9" s="81"/>
      <c r="P9" s="81"/>
      <c r="Q9" s="81"/>
    </row>
    <row r="10" spans="2:17" ht="41.25" customHeight="1" thickBot="1" x14ac:dyDescent="0.25">
      <c r="B10" s="36"/>
      <c r="C10" s="33" t="s">
        <v>163</v>
      </c>
      <c r="D10" s="33" t="s">
        <v>164</v>
      </c>
      <c r="E10" s="33" t="s">
        <v>165</v>
      </c>
      <c r="F10" s="33" t="s">
        <v>166</v>
      </c>
      <c r="G10" s="33" t="s">
        <v>167</v>
      </c>
      <c r="H10" s="33" t="s">
        <v>163</v>
      </c>
      <c r="I10" s="33" t="s">
        <v>164</v>
      </c>
      <c r="J10" s="33" t="s">
        <v>165</v>
      </c>
      <c r="K10" s="33" t="s">
        <v>166</v>
      </c>
      <c r="L10" s="33" t="s">
        <v>167</v>
      </c>
      <c r="M10" s="33" t="s">
        <v>163</v>
      </c>
      <c r="N10" s="33" t="s">
        <v>164</v>
      </c>
      <c r="O10" s="33" t="s">
        <v>165</v>
      </c>
      <c r="P10" s="33" t="s">
        <v>166</v>
      </c>
      <c r="Q10" s="33" t="s">
        <v>167</v>
      </c>
    </row>
    <row r="11" spans="2:17" ht="20.100000000000001" customHeight="1" thickBot="1" x14ac:dyDescent="0.25">
      <c r="B11" s="3" t="s">
        <v>22</v>
      </c>
      <c r="C11" s="18">
        <v>1527</v>
      </c>
      <c r="D11" s="18">
        <v>1090</v>
      </c>
      <c r="E11" s="18">
        <v>279</v>
      </c>
      <c r="F11" s="18">
        <v>131</v>
      </c>
      <c r="G11" s="18">
        <v>27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1527</v>
      </c>
      <c r="N11" s="18">
        <v>1090</v>
      </c>
      <c r="O11" s="18">
        <v>279</v>
      </c>
      <c r="P11" s="18">
        <v>131</v>
      </c>
      <c r="Q11" s="18">
        <v>27</v>
      </c>
    </row>
    <row r="12" spans="2:17" ht="20.100000000000001" customHeight="1" thickBot="1" x14ac:dyDescent="0.25">
      <c r="B12" s="4" t="s">
        <v>23</v>
      </c>
      <c r="C12" s="19">
        <v>198</v>
      </c>
      <c r="D12" s="19">
        <v>95</v>
      </c>
      <c r="E12" s="19">
        <v>93</v>
      </c>
      <c r="F12" s="19">
        <v>9</v>
      </c>
      <c r="G12" s="19">
        <v>1</v>
      </c>
      <c r="H12" s="19">
        <v>1</v>
      </c>
      <c r="I12" s="19">
        <v>1</v>
      </c>
      <c r="J12" s="19">
        <v>0</v>
      </c>
      <c r="K12" s="19">
        <v>0</v>
      </c>
      <c r="L12" s="19">
        <v>0</v>
      </c>
      <c r="M12" s="19">
        <v>199</v>
      </c>
      <c r="N12" s="19">
        <v>96</v>
      </c>
      <c r="O12" s="19">
        <v>93</v>
      </c>
      <c r="P12" s="19">
        <v>9</v>
      </c>
      <c r="Q12" s="19">
        <v>1</v>
      </c>
    </row>
    <row r="13" spans="2:17" ht="20.100000000000001" customHeight="1" thickBot="1" x14ac:dyDescent="0.25">
      <c r="B13" s="4" t="s">
        <v>24</v>
      </c>
      <c r="C13" s="19">
        <v>170</v>
      </c>
      <c r="D13" s="19">
        <v>115</v>
      </c>
      <c r="E13" s="19">
        <v>48</v>
      </c>
      <c r="F13" s="19">
        <v>7</v>
      </c>
      <c r="G13" s="19">
        <v>0</v>
      </c>
      <c r="H13" s="19">
        <v>2</v>
      </c>
      <c r="I13" s="19">
        <v>0</v>
      </c>
      <c r="J13" s="19">
        <v>2</v>
      </c>
      <c r="K13" s="19">
        <v>0</v>
      </c>
      <c r="L13" s="19">
        <v>0</v>
      </c>
      <c r="M13" s="19">
        <v>172</v>
      </c>
      <c r="N13" s="19">
        <v>115</v>
      </c>
      <c r="O13" s="19">
        <v>50</v>
      </c>
      <c r="P13" s="19">
        <v>7</v>
      </c>
      <c r="Q13" s="19">
        <v>0</v>
      </c>
    </row>
    <row r="14" spans="2:17" ht="20.100000000000001" customHeight="1" thickBot="1" x14ac:dyDescent="0.25">
      <c r="B14" s="4" t="s">
        <v>25</v>
      </c>
      <c r="C14" s="19">
        <v>271</v>
      </c>
      <c r="D14" s="19">
        <v>154</v>
      </c>
      <c r="E14" s="19">
        <v>113</v>
      </c>
      <c r="F14" s="19">
        <v>1</v>
      </c>
      <c r="G14" s="19">
        <v>3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271</v>
      </c>
      <c r="N14" s="19">
        <v>154</v>
      </c>
      <c r="O14" s="19">
        <v>113</v>
      </c>
      <c r="P14" s="19">
        <v>1</v>
      </c>
      <c r="Q14" s="19">
        <v>3</v>
      </c>
    </row>
    <row r="15" spans="2:17" ht="20.100000000000001" customHeight="1" thickBot="1" x14ac:dyDescent="0.25">
      <c r="B15" s="4" t="s">
        <v>26</v>
      </c>
      <c r="C15" s="19">
        <v>716</v>
      </c>
      <c r="D15" s="19">
        <v>493</v>
      </c>
      <c r="E15" s="19">
        <v>188</v>
      </c>
      <c r="F15" s="19">
        <v>31</v>
      </c>
      <c r="G15" s="19">
        <v>4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716</v>
      </c>
      <c r="N15" s="19">
        <v>493</v>
      </c>
      <c r="O15" s="19">
        <v>188</v>
      </c>
      <c r="P15" s="19">
        <v>31</v>
      </c>
      <c r="Q15" s="19">
        <v>4</v>
      </c>
    </row>
    <row r="16" spans="2:17" ht="20.100000000000001" customHeight="1" thickBot="1" x14ac:dyDescent="0.25">
      <c r="B16" s="4" t="s">
        <v>27</v>
      </c>
      <c r="C16" s="19">
        <v>72</v>
      </c>
      <c r="D16" s="19">
        <v>51</v>
      </c>
      <c r="E16" s="19">
        <v>15</v>
      </c>
      <c r="F16" s="19">
        <v>6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72</v>
      </c>
      <c r="N16" s="19">
        <v>51</v>
      </c>
      <c r="O16" s="19">
        <v>15</v>
      </c>
      <c r="P16" s="19">
        <v>6</v>
      </c>
      <c r="Q16" s="19">
        <v>0</v>
      </c>
    </row>
    <row r="17" spans="2:17" ht="20.100000000000001" customHeight="1" thickBot="1" x14ac:dyDescent="0.25">
      <c r="B17" s="4" t="s">
        <v>28</v>
      </c>
      <c r="C17" s="19">
        <v>168</v>
      </c>
      <c r="D17" s="19">
        <v>96</v>
      </c>
      <c r="E17" s="19">
        <v>39</v>
      </c>
      <c r="F17" s="19">
        <v>31</v>
      </c>
      <c r="G17" s="19">
        <v>2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168</v>
      </c>
      <c r="N17" s="19">
        <v>96</v>
      </c>
      <c r="O17" s="19">
        <v>39</v>
      </c>
      <c r="P17" s="19">
        <v>31</v>
      </c>
      <c r="Q17" s="19">
        <v>2</v>
      </c>
    </row>
    <row r="18" spans="2:17" ht="20.100000000000001" customHeight="1" thickBot="1" x14ac:dyDescent="0.25">
      <c r="B18" s="4" t="s">
        <v>29</v>
      </c>
      <c r="C18" s="19">
        <v>258</v>
      </c>
      <c r="D18" s="19">
        <v>156</v>
      </c>
      <c r="E18" s="19">
        <v>68</v>
      </c>
      <c r="F18" s="19">
        <v>31</v>
      </c>
      <c r="G18" s="19">
        <v>3</v>
      </c>
      <c r="H18" s="19">
        <v>1</v>
      </c>
      <c r="I18" s="19">
        <v>0</v>
      </c>
      <c r="J18" s="19">
        <v>0</v>
      </c>
      <c r="K18" s="19">
        <v>1</v>
      </c>
      <c r="L18" s="19">
        <v>0</v>
      </c>
      <c r="M18" s="19">
        <v>259</v>
      </c>
      <c r="N18" s="19">
        <v>156</v>
      </c>
      <c r="O18" s="19">
        <v>68</v>
      </c>
      <c r="P18" s="19">
        <v>32</v>
      </c>
      <c r="Q18" s="19">
        <v>3</v>
      </c>
    </row>
    <row r="19" spans="2:17" ht="20.100000000000001" customHeight="1" thickBot="1" x14ac:dyDescent="0.25">
      <c r="B19" s="4" t="s">
        <v>30</v>
      </c>
      <c r="C19" s="19">
        <v>541</v>
      </c>
      <c r="D19" s="19">
        <v>283</v>
      </c>
      <c r="E19" s="19">
        <v>191</v>
      </c>
      <c r="F19" s="19">
        <v>44</v>
      </c>
      <c r="G19" s="19">
        <v>23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541</v>
      </c>
      <c r="N19" s="19">
        <v>283</v>
      </c>
      <c r="O19" s="19">
        <v>191</v>
      </c>
      <c r="P19" s="19">
        <v>44</v>
      </c>
      <c r="Q19" s="19">
        <v>23</v>
      </c>
    </row>
    <row r="20" spans="2:17" ht="20.100000000000001" customHeight="1" thickBot="1" x14ac:dyDescent="0.25">
      <c r="B20" s="4" t="s">
        <v>31</v>
      </c>
      <c r="C20" s="19">
        <v>1274</v>
      </c>
      <c r="D20" s="19">
        <v>726</v>
      </c>
      <c r="E20" s="19">
        <v>440</v>
      </c>
      <c r="F20" s="19">
        <v>84</v>
      </c>
      <c r="G20" s="19">
        <v>24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1274</v>
      </c>
      <c r="N20" s="19">
        <v>726</v>
      </c>
      <c r="O20" s="19">
        <v>440</v>
      </c>
      <c r="P20" s="19">
        <v>84</v>
      </c>
      <c r="Q20" s="19">
        <v>24</v>
      </c>
    </row>
    <row r="21" spans="2:17" ht="20.100000000000001" customHeight="1" thickBot="1" x14ac:dyDescent="0.25">
      <c r="B21" s="4" t="s">
        <v>32</v>
      </c>
      <c r="C21" s="19">
        <v>202</v>
      </c>
      <c r="D21" s="19">
        <v>177</v>
      </c>
      <c r="E21" s="19">
        <v>19</v>
      </c>
      <c r="F21" s="19">
        <v>6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202</v>
      </c>
      <c r="N21" s="19">
        <v>177</v>
      </c>
      <c r="O21" s="19">
        <v>19</v>
      </c>
      <c r="P21" s="19">
        <v>6</v>
      </c>
      <c r="Q21" s="19">
        <v>0</v>
      </c>
    </row>
    <row r="22" spans="2:17" ht="20.100000000000001" customHeight="1" thickBot="1" x14ac:dyDescent="0.25">
      <c r="B22" s="4" t="s">
        <v>33</v>
      </c>
      <c r="C22" s="19">
        <v>279</v>
      </c>
      <c r="D22" s="19">
        <v>189</v>
      </c>
      <c r="E22" s="19">
        <v>57</v>
      </c>
      <c r="F22" s="19">
        <v>29</v>
      </c>
      <c r="G22" s="19">
        <v>4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279</v>
      </c>
      <c r="N22" s="19">
        <v>189</v>
      </c>
      <c r="O22" s="19">
        <v>57</v>
      </c>
      <c r="P22" s="19">
        <v>29</v>
      </c>
      <c r="Q22" s="19">
        <v>4</v>
      </c>
    </row>
    <row r="23" spans="2:17" ht="20.100000000000001" customHeight="1" thickBot="1" x14ac:dyDescent="0.25">
      <c r="B23" s="4" t="s">
        <v>34</v>
      </c>
      <c r="C23" s="19">
        <v>373</v>
      </c>
      <c r="D23" s="19">
        <v>171</v>
      </c>
      <c r="E23" s="19">
        <v>116</v>
      </c>
      <c r="F23" s="19">
        <v>55</v>
      </c>
      <c r="G23" s="19">
        <v>31</v>
      </c>
      <c r="H23" s="19">
        <v>3</v>
      </c>
      <c r="I23" s="19">
        <v>0</v>
      </c>
      <c r="J23" s="19">
        <v>3</v>
      </c>
      <c r="K23" s="19">
        <v>0</v>
      </c>
      <c r="L23" s="19">
        <v>0</v>
      </c>
      <c r="M23" s="19">
        <v>376</v>
      </c>
      <c r="N23" s="19">
        <v>171</v>
      </c>
      <c r="O23" s="19">
        <v>119</v>
      </c>
      <c r="P23" s="19">
        <v>55</v>
      </c>
      <c r="Q23" s="19">
        <v>31</v>
      </c>
    </row>
    <row r="24" spans="2:17" ht="20.100000000000001" customHeight="1" thickBot="1" x14ac:dyDescent="0.25">
      <c r="B24" s="4" t="s">
        <v>35</v>
      </c>
      <c r="C24" s="19">
        <v>432</v>
      </c>
      <c r="D24" s="19">
        <v>275</v>
      </c>
      <c r="E24" s="19">
        <v>146</v>
      </c>
      <c r="F24" s="19">
        <v>11</v>
      </c>
      <c r="G24" s="19">
        <v>0</v>
      </c>
      <c r="H24" s="19">
        <v>4</v>
      </c>
      <c r="I24" s="19">
        <v>1</v>
      </c>
      <c r="J24" s="19">
        <v>3</v>
      </c>
      <c r="K24" s="19">
        <v>0</v>
      </c>
      <c r="L24" s="19">
        <v>0</v>
      </c>
      <c r="M24" s="19">
        <v>436</v>
      </c>
      <c r="N24" s="19">
        <v>276</v>
      </c>
      <c r="O24" s="19">
        <v>149</v>
      </c>
      <c r="P24" s="19">
        <v>11</v>
      </c>
      <c r="Q24" s="19">
        <v>0</v>
      </c>
    </row>
    <row r="25" spans="2:17" ht="20.100000000000001" customHeight="1" thickBot="1" x14ac:dyDescent="0.25">
      <c r="B25" s="4" t="s">
        <v>36</v>
      </c>
      <c r="C25" s="19">
        <v>96</v>
      </c>
      <c r="D25" s="19">
        <v>46</v>
      </c>
      <c r="E25" s="19">
        <v>48</v>
      </c>
      <c r="F25" s="19">
        <v>2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96</v>
      </c>
      <c r="N25" s="19">
        <v>46</v>
      </c>
      <c r="O25" s="19">
        <v>48</v>
      </c>
      <c r="P25" s="19">
        <v>2</v>
      </c>
      <c r="Q25" s="19">
        <v>0</v>
      </c>
    </row>
    <row r="26" spans="2:17" ht="20.100000000000001" customHeight="1" thickBot="1" x14ac:dyDescent="0.25">
      <c r="B26" s="5" t="s">
        <v>37</v>
      </c>
      <c r="C26" s="19">
        <v>359</v>
      </c>
      <c r="D26" s="19">
        <v>186</v>
      </c>
      <c r="E26" s="19">
        <v>160</v>
      </c>
      <c r="F26" s="19">
        <v>10</v>
      </c>
      <c r="G26" s="19">
        <v>3</v>
      </c>
      <c r="H26" s="19">
        <v>2</v>
      </c>
      <c r="I26" s="19">
        <v>2</v>
      </c>
      <c r="J26" s="19">
        <v>0</v>
      </c>
      <c r="K26" s="19">
        <v>0</v>
      </c>
      <c r="L26" s="19">
        <v>0</v>
      </c>
      <c r="M26" s="19">
        <v>361</v>
      </c>
      <c r="N26" s="19">
        <v>188</v>
      </c>
      <c r="O26" s="19">
        <v>160</v>
      </c>
      <c r="P26" s="19">
        <v>10</v>
      </c>
      <c r="Q26" s="19">
        <v>3</v>
      </c>
    </row>
    <row r="27" spans="2:17" ht="20.100000000000001" customHeight="1" thickBot="1" x14ac:dyDescent="0.25">
      <c r="B27" s="6" t="s">
        <v>38</v>
      </c>
      <c r="C27" s="20">
        <v>45</v>
      </c>
      <c r="D27" s="20">
        <v>24</v>
      </c>
      <c r="E27" s="20">
        <v>19</v>
      </c>
      <c r="F27" s="20">
        <v>2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45</v>
      </c>
      <c r="N27" s="20">
        <v>24</v>
      </c>
      <c r="O27" s="20">
        <v>19</v>
      </c>
      <c r="P27" s="20">
        <v>2</v>
      </c>
      <c r="Q27" s="20">
        <v>0</v>
      </c>
    </row>
    <row r="28" spans="2:17" ht="20.100000000000001" customHeight="1" thickBot="1" x14ac:dyDescent="0.25">
      <c r="B28" s="7" t="s">
        <v>39</v>
      </c>
      <c r="C28" s="9">
        <f>SUM(C11:C27)</f>
        <v>6981</v>
      </c>
      <c r="D28" s="9">
        <f t="shared" ref="D28:Q28" si="0">SUM(D11:D27)</f>
        <v>4327</v>
      </c>
      <c r="E28" s="9">
        <f t="shared" si="0"/>
        <v>2039</v>
      </c>
      <c r="F28" s="9">
        <f t="shared" si="0"/>
        <v>490</v>
      </c>
      <c r="G28" s="9">
        <f t="shared" si="0"/>
        <v>125</v>
      </c>
      <c r="H28" s="9">
        <f t="shared" si="0"/>
        <v>13</v>
      </c>
      <c r="I28" s="9">
        <f t="shared" si="0"/>
        <v>4</v>
      </c>
      <c r="J28" s="9">
        <f t="shared" si="0"/>
        <v>8</v>
      </c>
      <c r="K28" s="9">
        <f t="shared" si="0"/>
        <v>1</v>
      </c>
      <c r="L28" s="9">
        <f t="shared" si="0"/>
        <v>0</v>
      </c>
      <c r="M28" s="9">
        <f t="shared" si="0"/>
        <v>6994</v>
      </c>
      <c r="N28" s="9">
        <f t="shared" si="0"/>
        <v>4331</v>
      </c>
      <c r="O28" s="9">
        <f t="shared" si="0"/>
        <v>2047</v>
      </c>
      <c r="P28" s="9">
        <f t="shared" si="0"/>
        <v>491</v>
      </c>
      <c r="Q28" s="9">
        <f t="shared" si="0"/>
        <v>125</v>
      </c>
    </row>
    <row r="29" spans="2:17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6"/>
      <c r="C9" s="24" t="s">
        <v>168</v>
      </c>
      <c r="D9" s="24" t="s">
        <v>169</v>
      </c>
      <c r="E9" s="37" t="s">
        <v>170</v>
      </c>
    </row>
    <row r="10" spans="2:5" ht="20.100000000000001" customHeight="1" thickBot="1" x14ac:dyDescent="0.25">
      <c r="B10" s="3" t="s">
        <v>22</v>
      </c>
      <c r="C10" s="29">
        <f>('Personas Enjuiciadas'!D11+'Personas Enjuiciadas'!E11+'Personas Enjuiciadas'!I11+'Personas Enjuiciadas'!J11)/'Personas Enjuiciadas'!M11</f>
        <v>0.89652914210870993</v>
      </c>
      <c r="D10" s="29">
        <f>('Personas Enjuiciadas'!D11+'Personas Enjuiciadas'!I11)/('Personas Enjuiciadas'!N11+'Personas Enjuiciadas'!P11)</f>
        <v>0.89271089271089266</v>
      </c>
      <c r="E10" s="29">
        <f>('Personas Enjuiciadas'!E11+'Personas Enjuiciadas'!J11)/('Personas Enjuiciadas'!O11+'Personas Enjuiciadas'!Q11)</f>
        <v>0.91176470588235292</v>
      </c>
    </row>
    <row r="11" spans="2:5" ht="20.100000000000001" customHeight="1" thickBot="1" x14ac:dyDescent="0.25">
      <c r="B11" s="4" t="s">
        <v>23</v>
      </c>
      <c r="C11" s="27">
        <f>('Personas Enjuiciadas'!D12+'Personas Enjuiciadas'!E12+'Personas Enjuiciadas'!I12+'Personas Enjuiciadas'!J12)/'Personas Enjuiciadas'!M12</f>
        <v>0.94974874371859297</v>
      </c>
      <c r="D11" s="27">
        <f>('Personas Enjuiciadas'!D12+'Personas Enjuiciadas'!I12)/('Personas Enjuiciadas'!N12+'Personas Enjuiciadas'!P12)</f>
        <v>0.91428571428571426</v>
      </c>
      <c r="E11" s="27">
        <f>('Personas Enjuiciadas'!E12+'Personas Enjuiciadas'!J12)/('Personas Enjuiciadas'!O12+'Personas Enjuiciadas'!Q12)</f>
        <v>0.98936170212765961</v>
      </c>
    </row>
    <row r="12" spans="2:5" ht="20.100000000000001" customHeight="1" thickBot="1" x14ac:dyDescent="0.25">
      <c r="B12" s="4" t="s">
        <v>24</v>
      </c>
      <c r="C12" s="27">
        <f>('Personas Enjuiciadas'!D13+'Personas Enjuiciadas'!E13+'Personas Enjuiciadas'!I13+'Personas Enjuiciadas'!J13)/'Personas Enjuiciadas'!M13</f>
        <v>0.95930232558139539</v>
      </c>
      <c r="D12" s="27">
        <f>('Personas Enjuiciadas'!D13+'Personas Enjuiciadas'!I13)/('Personas Enjuiciadas'!N13+'Personas Enjuiciadas'!P13)</f>
        <v>0.94262295081967218</v>
      </c>
      <c r="E12" s="27">
        <f>('Personas Enjuiciadas'!E13+'Personas Enjuiciadas'!J13)/('Personas Enjuiciadas'!O13+'Personas Enjuiciadas'!Q13)</f>
        <v>1</v>
      </c>
    </row>
    <row r="13" spans="2:5" ht="20.100000000000001" customHeight="1" thickBot="1" x14ac:dyDescent="0.25">
      <c r="B13" s="4" t="s">
        <v>25</v>
      </c>
      <c r="C13" s="27">
        <f>('Personas Enjuiciadas'!D14+'Personas Enjuiciadas'!E14+'Personas Enjuiciadas'!I14+'Personas Enjuiciadas'!J14)/'Personas Enjuiciadas'!M14</f>
        <v>0.98523985239852396</v>
      </c>
      <c r="D13" s="27">
        <f>('Personas Enjuiciadas'!D14+'Personas Enjuiciadas'!I14)/('Personas Enjuiciadas'!N14+'Personas Enjuiciadas'!P14)</f>
        <v>0.99354838709677418</v>
      </c>
      <c r="E13" s="27">
        <f>('Personas Enjuiciadas'!E14+'Personas Enjuiciadas'!J14)/('Personas Enjuiciadas'!O14+'Personas Enjuiciadas'!Q14)</f>
        <v>0.97413793103448276</v>
      </c>
    </row>
    <row r="14" spans="2:5" ht="20.100000000000001" customHeight="1" thickBot="1" x14ac:dyDescent="0.25">
      <c r="B14" s="4" t="s">
        <v>26</v>
      </c>
      <c r="C14" s="27">
        <f>('Personas Enjuiciadas'!D15+'Personas Enjuiciadas'!E15+'Personas Enjuiciadas'!I15+'Personas Enjuiciadas'!J15)/'Personas Enjuiciadas'!M15</f>
        <v>0.9511173184357542</v>
      </c>
      <c r="D14" s="27">
        <f>('Personas Enjuiciadas'!D15+'Personas Enjuiciadas'!I15)/('Personas Enjuiciadas'!N15+'Personas Enjuiciadas'!P15)</f>
        <v>0.94083969465648853</v>
      </c>
      <c r="E14" s="27">
        <f>('Personas Enjuiciadas'!E15+'Personas Enjuiciadas'!J15)/('Personas Enjuiciadas'!O15+'Personas Enjuiciadas'!Q15)</f>
        <v>0.97916666666666663</v>
      </c>
    </row>
    <row r="15" spans="2:5" ht="20.100000000000001" customHeight="1" thickBot="1" x14ac:dyDescent="0.25">
      <c r="B15" s="4" t="s">
        <v>27</v>
      </c>
      <c r="C15" s="27">
        <f>('Personas Enjuiciadas'!D16+'Personas Enjuiciadas'!E16+'Personas Enjuiciadas'!I16+'Personas Enjuiciadas'!J16)/'Personas Enjuiciadas'!M16</f>
        <v>0.91666666666666663</v>
      </c>
      <c r="D15" s="27">
        <f>('Personas Enjuiciadas'!D16+'Personas Enjuiciadas'!I16)/('Personas Enjuiciadas'!N16+'Personas Enjuiciadas'!P16)</f>
        <v>0.89473684210526316</v>
      </c>
      <c r="E15" s="27">
        <f>('Personas Enjuiciadas'!E16+'Personas Enjuiciadas'!J16)/('Personas Enjuiciadas'!O16+'Personas Enjuiciadas'!Q16)</f>
        <v>1</v>
      </c>
    </row>
    <row r="16" spans="2:5" ht="20.100000000000001" customHeight="1" thickBot="1" x14ac:dyDescent="0.25">
      <c r="B16" s="4" t="s">
        <v>28</v>
      </c>
      <c r="C16" s="27">
        <f>('Personas Enjuiciadas'!D17+'Personas Enjuiciadas'!E17+'Personas Enjuiciadas'!I17+'Personas Enjuiciadas'!J17)/'Personas Enjuiciadas'!M17</f>
        <v>0.8035714285714286</v>
      </c>
      <c r="D16" s="27">
        <f>('Personas Enjuiciadas'!D17+'Personas Enjuiciadas'!I17)/('Personas Enjuiciadas'!N17+'Personas Enjuiciadas'!P17)</f>
        <v>0.75590551181102361</v>
      </c>
      <c r="E16" s="27">
        <f>('Personas Enjuiciadas'!E17+'Personas Enjuiciadas'!J17)/('Personas Enjuiciadas'!O17+'Personas Enjuiciadas'!Q17)</f>
        <v>0.95121951219512191</v>
      </c>
    </row>
    <row r="17" spans="2:5" ht="20.100000000000001" customHeight="1" thickBot="1" x14ac:dyDescent="0.25">
      <c r="B17" s="4" t="s">
        <v>29</v>
      </c>
      <c r="C17" s="27">
        <f>('Personas Enjuiciadas'!D18+'Personas Enjuiciadas'!E18+'Personas Enjuiciadas'!I18+'Personas Enjuiciadas'!J18)/'Personas Enjuiciadas'!M18</f>
        <v>0.86486486486486491</v>
      </c>
      <c r="D17" s="27">
        <f>('Personas Enjuiciadas'!D18+'Personas Enjuiciadas'!I18)/('Personas Enjuiciadas'!N18+'Personas Enjuiciadas'!P18)</f>
        <v>0.82978723404255317</v>
      </c>
      <c r="E17" s="27">
        <f>('Personas Enjuiciadas'!E18+'Personas Enjuiciadas'!J18)/('Personas Enjuiciadas'!O18+'Personas Enjuiciadas'!Q18)</f>
        <v>0.95774647887323938</v>
      </c>
    </row>
    <row r="18" spans="2:5" ht="20.100000000000001" customHeight="1" thickBot="1" x14ac:dyDescent="0.25">
      <c r="B18" s="4" t="s">
        <v>30</v>
      </c>
      <c r="C18" s="27">
        <f>('Personas Enjuiciadas'!D19+'Personas Enjuiciadas'!E19+'Personas Enjuiciadas'!I19+'Personas Enjuiciadas'!J19)/'Personas Enjuiciadas'!M19</f>
        <v>0.87615526802218113</v>
      </c>
      <c r="D18" s="27">
        <f>('Personas Enjuiciadas'!D19+'Personas Enjuiciadas'!I19)/('Personas Enjuiciadas'!N19+'Personas Enjuiciadas'!P19)</f>
        <v>0.86544342507645255</v>
      </c>
      <c r="E18" s="27">
        <f>('Personas Enjuiciadas'!E19+'Personas Enjuiciadas'!J19)/('Personas Enjuiciadas'!O19+'Personas Enjuiciadas'!Q19)</f>
        <v>0.89252336448598135</v>
      </c>
    </row>
    <row r="19" spans="2:5" ht="20.100000000000001" customHeight="1" thickBot="1" x14ac:dyDescent="0.25">
      <c r="B19" s="4" t="s">
        <v>31</v>
      </c>
      <c r="C19" s="27">
        <f>('Personas Enjuiciadas'!D20+'Personas Enjuiciadas'!E20+'Personas Enjuiciadas'!I20+'Personas Enjuiciadas'!J20)/'Personas Enjuiciadas'!M20</f>
        <v>0.9152276295133438</v>
      </c>
      <c r="D19" s="27">
        <f>('Personas Enjuiciadas'!D20+'Personas Enjuiciadas'!I20)/('Personas Enjuiciadas'!N20+'Personas Enjuiciadas'!P20)</f>
        <v>0.89629629629629626</v>
      </c>
      <c r="E19" s="27">
        <f>('Personas Enjuiciadas'!E20+'Personas Enjuiciadas'!J20)/('Personas Enjuiciadas'!O20+'Personas Enjuiciadas'!Q20)</f>
        <v>0.94827586206896552</v>
      </c>
    </row>
    <row r="20" spans="2:5" ht="20.100000000000001" customHeight="1" thickBot="1" x14ac:dyDescent="0.25">
      <c r="B20" s="4" t="s">
        <v>32</v>
      </c>
      <c r="C20" s="27">
        <f>('Personas Enjuiciadas'!D21+'Personas Enjuiciadas'!E21+'Personas Enjuiciadas'!I21+'Personas Enjuiciadas'!J21)/'Personas Enjuiciadas'!M21</f>
        <v>0.97029702970297027</v>
      </c>
      <c r="D20" s="27">
        <f>('Personas Enjuiciadas'!D21+'Personas Enjuiciadas'!I21)/('Personas Enjuiciadas'!N21+'Personas Enjuiciadas'!P21)</f>
        <v>0.96721311475409832</v>
      </c>
      <c r="E20" s="27">
        <f>('Personas Enjuiciadas'!E21+'Personas Enjuiciadas'!J21)/('Personas Enjuiciadas'!O21+'Personas Enjuiciadas'!Q21)</f>
        <v>1</v>
      </c>
    </row>
    <row r="21" spans="2:5" ht="20.100000000000001" customHeight="1" thickBot="1" x14ac:dyDescent="0.25">
      <c r="B21" s="4" t="s">
        <v>33</v>
      </c>
      <c r="C21" s="27">
        <f>('Personas Enjuiciadas'!D22+'Personas Enjuiciadas'!E22+'Personas Enjuiciadas'!I22+'Personas Enjuiciadas'!J22)/'Personas Enjuiciadas'!M22</f>
        <v>0.88172043010752688</v>
      </c>
      <c r="D21" s="27">
        <f>('Personas Enjuiciadas'!D22+'Personas Enjuiciadas'!I22)/('Personas Enjuiciadas'!N22+'Personas Enjuiciadas'!P22)</f>
        <v>0.8669724770642202</v>
      </c>
      <c r="E21" s="27">
        <f>('Personas Enjuiciadas'!E22+'Personas Enjuiciadas'!J22)/('Personas Enjuiciadas'!O22+'Personas Enjuiciadas'!Q22)</f>
        <v>0.93442622950819676</v>
      </c>
    </row>
    <row r="22" spans="2:5" ht="20.100000000000001" customHeight="1" thickBot="1" x14ac:dyDescent="0.25">
      <c r="B22" s="4" t="s">
        <v>34</v>
      </c>
      <c r="C22" s="27">
        <f>('Personas Enjuiciadas'!D23+'Personas Enjuiciadas'!E23+'Personas Enjuiciadas'!I23+'Personas Enjuiciadas'!J23)/'Personas Enjuiciadas'!M23</f>
        <v>0.77127659574468088</v>
      </c>
      <c r="D22" s="27">
        <f>('Personas Enjuiciadas'!D23+'Personas Enjuiciadas'!I23)/('Personas Enjuiciadas'!N23+'Personas Enjuiciadas'!P23)</f>
        <v>0.75663716814159288</v>
      </c>
      <c r="E22" s="27">
        <f>('Personas Enjuiciadas'!E23+'Personas Enjuiciadas'!J23)/('Personas Enjuiciadas'!O23+'Personas Enjuiciadas'!Q23)</f>
        <v>0.79333333333333333</v>
      </c>
    </row>
    <row r="23" spans="2:5" ht="20.100000000000001" customHeight="1" thickBot="1" x14ac:dyDescent="0.25">
      <c r="B23" s="4" t="s">
        <v>35</v>
      </c>
      <c r="C23" s="27">
        <f>('Personas Enjuiciadas'!D24+'Personas Enjuiciadas'!E24+'Personas Enjuiciadas'!I24+'Personas Enjuiciadas'!J24)/'Personas Enjuiciadas'!M24</f>
        <v>0.97477064220183485</v>
      </c>
      <c r="D23" s="27">
        <f>('Personas Enjuiciadas'!D24+'Personas Enjuiciadas'!I24)/('Personas Enjuiciadas'!N24+'Personas Enjuiciadas'!P24)</f>
        <v>0.9616724738675958</v>
      </c>
      <c r="E23" s="27">
        <f>('Personas Enjuiciadas'!E24+'Personas Enjuiciadas'!J24)/('Personas Enjuiciadas'!O24+'Personas Enjuiciadas'!Q24)</f>
        <v>1</v>
      </c>
    </row>
    <row r="24" spans="2:5" ht="20.100000000000001" customHeight="1" thickBot="1" x14ac:dyDescent="0.25">
      <c r="B24" s="4" t="s">
        <v>36</v>
      </c>
      <c r="C24" s="27">
        <f>('Personas Enjuiciadas'!D25+'Personas Enjuiciadas'!E25+'Personas Enjuiciadas'!I25+'Personas Enjuiciadas'!J25)/'Personas Enjuiciadas'!M25</f>
        <v>0.97916666666666663</v>
      </c>
      <c r="D24" s="27">
        <f>('Personas Enjuiciadas'!D25+'Personas Enjuiciadas'!I25)/('Personas Enjuiciadas'!N25+'Personas Enjuiciadas'!P25)</f>
        <v>0.95833333333333337</v>
      </c>
      <c r="E24" s="27">
        <f>('Personas Enjuiciadas'!E25+'Personas Enjuiciadas'!J25)/('Personas Enjuiciadas'!O25+'Personas Enjuiciadas'!Q25)</f>
        <v>1</v>
      </c>
    </row>
    <row r="25" spans="2:5" ht="20.100000000000001" customHeight="1" thickBot="1" x14ac:dyDescent="0.25">
      <c r="B25" s="5" t="s">
        <v>37</v>
      </c>
      <c r="C25" s="27">
        <f>('Personas Enjuiciadas'!D26+'Personas Enjuiciadas'!E26+'Personas Enjuiciadas'!I26+'Personas Enjuiciadas'!J26)/'Personas Enjuiciadas'!M26</f>
        <v>0.96398891966759004</v>
      </c>
      <c r="D25" s="27">
        <f>('Personas Enjuiciadas'!D26+'Personas Enjuiciadas'!I26)/('Personas Enjuiciadas'!N26+'Personas Enjuiciadas'!P26)</f>
        <v>0.9494949494949495</v>
      </c>
      <c r="E25" s="27">
        <f>('Personas Enjuiciadas'!E26+'Personas Enjuiciadas'!J26)/('Personas Enjuiciadas'!O26+'Personas Enjuiciadas'!Q26)</f>
        <v>0.98159509202453987</v>
      </c>
    </row>
    <row r="26" spans="2:5" ht="20.100000000000001" customHeight="1" thickBot="1" x14ac:dyDescent="0.25">
      <c r="B26" s="6" t="s">
        <v>38</v>
      </c>
      <c r="C26" s="28">
        <f>('Personas Enjuiciadas'!D27+'Personas Enjuiciadas'!E27+'Personas Enjuiciadas'!I27+'Personas Enjuiciadas'!J27)/'Personas Enjuiciadas'!M27</f>
        <v>0.9555555555555556</v>
      </c>
      <c r="D26" s="28">
        <f>('Personas Enjuiciadas'!D27+'Personas Enjuiciadas'!I27)/('Personas Enjuiciadas'!N27+'Personas Enjuiciadas'!P27)</f>
        <v>0.92307692307692313</v>
      </c>
      <c r="E26" s="28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6">
        <f>('Personas Enjuiciadas'!D28+'Personas Enjuiciadas'!E28+'Personas Enjuiciadas'!I28+'Personas Enjuiciadas'!J28)/'Personas Enjuiciadas'!M28</f>
        <v>0.91192450672004577</v>
      </c>
      <c r="D27" s="26">
        <f>('Personas Enjuiciadas'!D28+'Personas Enjuiciadas'!I28)/('Personas Enjuiciadas'!N28+'Personas Enjuiciadas'!P28)</f>
        <v>0.89817503110742436</v>
      </c>
      <c r="E27" s="26">
        <f>('Personas Enjuiciadas'!E28+'Personas Enjuiciadas'!J28)/('Personas Enjuiciadas'!O28+'Personas Enjuiciadas'!Q28)</f>
        <v>0.94244935543278086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8:L4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8" spans="2:12" ht="41.25" customHeight="1" x14ac:dyDescent="0.2">
      <c r="B8" s="10"/>
      <c r="C8" s="80" t="s">
        <v>250</v>
      </c>
      <c r="D8" s="81"/>
      <c r="E8" s="81"/>
      <c r="F8" s="81"/>
      <c r="G8" s="56"/>
      <c r="H8" s="80" t="s">
        <v>262</v>
      </c>
      <c r="I8" s="81"/>
      <c r="J8" s="81"/>
      <c r="K8" s="81"/>
      <c r="L8" s="83"/>
    </row>
    <row r="9" spans="2:12" ht="59.25" customHeight="1" thickBot="1" x14ac:dyDescent="0.25">
      <c r="B9" s="36"/>
      <c r="C9" s="33" t="s">
        <v>171</v>
      </c>
      <c r="D9" s="33" t="s">
        <v>172</v>
      </c>
      <c r="E9" s="33" t="s">
        <v>259</v>
      </c>
      <c r="F9" s="33" t="s">
        <v>174</v>
      </c>
      <c r="G9" s="57" t="s">
        <v>256</v>
      </c>
      <c r="H9" s="21" t="s">
        <v>251</v>
      </c>
      <c r="I9" s="21" t="s">
        <v>254</v>
      </c>
      <c r="J9" s="21" t="s">
        <v>253</v>
      </c>
      <c r="K9" s="21" t="s">
        <v>252</v>
      </c>
      <c r="L9" s="33" t="s">
        <v>257</v>
      </c>
    </row>
    <row r="10" spans="2:12" ht="20.100000000000001" customHeight="1" thickBot="1" x14ac:dyDescent="0.25">
      <c r="B10" s="3" t="s">
        <v>22</v>
      </c>
      <c r="C10" s="18">
        <v>322</v>
      </c>
      <c r="D10" s="18">
        <v>236</v>
      </c>
      <c r="E10" s="18">
        <v>595</v>
      </c>
      <c r="F10" s="18">
        <v>885</v>
      </c>
      <c r="G10" s="18">
        <f>SUM(C10:F10)</f>
        <v>2038</v>
      </c>
      <c r="H10" s="18">
        <v>9</v>
      </c>
      <c r="I10" s="18">
        <v>2</v>
      </c>
      <c r="J10" s="18">
        <v>0</v>
      </c>
      <c r="K10" s="18">
        <v>2</v>
      </c>
      <c r="L10" s="18">
        <v>2051</v>
      </c>
    </row>
    <row r="11" spans="2:12" ht="20.100000000000001" customHeight="1" thickBot="1" x14ac:dyDescent="0.25">
      <c r="B11" s="4" t="s">
        <v>23</v>
      </c>
      <c r="C11" s="19">
        <v>32</v>
      </c>
      <c r="D11" s="19">
        <v>27</v>
      </c>
      <c r="E11" s="19">
        <v>69</v>
      </c>
      <c r="F11" s="19">
        <v>87</v>
      </c>
      <c r="G11" s="19">
        <f t="shared" ref="G11:G27" si="0">SUM(C11:F11)</f>
        <v>215</v>
      </c>
      <c r="H11" s="19">
        <v>0</v>
      </c>
      <c r="I11" s="19">
        <v>1</v>
      </c>
      <c r="J11" s="19">
        <v>0</v>
      </c>
      <c r="K11" s="19">
        <v>0</v>
      </c>
      <c r="L11" s="19">
        <v>216</v>
      </c>
    </row>
    <row r="12" spans="2:12" ht="20.100000000000001" customHeight="1" thickBot="1" x14ac:dyDescent="0.25">
      <c r="B12" s="4" t="s">
        <v>24</v>
      </c>
      <c r="C12" s="19">
        <v>34</v>
      </c>
      <c r="D12" s="19">
        <v>28</v>
      </c>
      <c r="E12" s="19">
        <v>38</v>
      </c>
      <c r="F12" s="19">
        <v>87</v>
      </c>
      <c r="G12" s="19">
        <f t="shared" si="0"/>
        <v>187</v>
      </c>
      <c r="H12" s="19">
        <v>0</v>
      </c>
      <c r="I12" s="19">
        <v>0</v>
      </c>
      <c r="J12" s="19">
        <v>0</v>
      </c>
      <c r="K12" s="19">
        <v>0</v>
      </c>
      <c r="L12" s="19">
        <v>187</v>
      </c>
    </row>
    <row r="13" spans="2:12" ht="20.100000000000001" customHeight="1" thickBot="1" x14ac:dyDescent="0.25">
      <c r="B13" s="4" t="s">
        <v>25</v>
      </c>
      <c r="C13" s="19">
        <v>78</v>
      </c>
      <c r="D13" s="19">
        <v>53</v>
      </c>
      <c r="E13" s="19">
        <v>91</v>
      </c>
      <c r="F13" s="19">
        <v>172</v>
      </c>
      <c r="G13" s="19">
        <f t="shared" si="0"/>
        <v>394</v>
      </c>
      <c r="H13" s="19">
        <v>0</v>
      </c>
      <c r="I13" s="19">
        <v>0</v>
      </c>
      <c r="J13" s="19">
        <v>0</v>
      </c>
      <c r="K13" s="19">
        <v>0</v>
      </c>
      <c r="L13" s="19">
        <v>394</v>
      </c>
    </row>
    <row r="14" spans="2:12" ht="20.100000000000001" customHeight="1" thickBot="1" x14ac:dyDescent="0.25">
      <c r="B14" s="4" t="s">
        <v>26</v>
      </c>
      <c r="C14" s="19">
        <v>42</v>
      </c>
      <c r="D14" s="19">
        <v>22</v>
      </c>
      <c r="E14" s="19">
        <v>99</v>
      </c>
      <c r="F14" s="19">
        <v>288</v>
      </c>
      <c r="G14" s="19">
        <f t="shared" si="0"/>
        <v>451</v>
      </c>
      <c r="H14" s="19">
        <v>1</v>
      </c>
      <c r="I14" s="19">
        <v>0</v>
      </c>
      <c r="J14" s="19">
        <v>2</v>
      </c>
      <c r="K14" s="19">
        <v>0</v>
      </c>
      <c r="L14" s="19">
        <v>454</v>
      </c>
    </row>
    <row r="15" spans="2:12" ht="20.100000000000001" customHeight="1" thickBot="1" x14ac:dyDescent="0.25">
      <c r="B15" s="4" t="s">
        <v>27</v>
      </c>
      <c r="C15" s="19">
        <v>9</v>
      </c>
      <c r="D15" s="19">
        <v>18</v>
      </c>
      <c r="E15" s="19">
        <v>27</v>
      </c>
      <c r="F15" s="19">
        <v>62</v>
      </c>
      <c r="G15" s="19">
        <f t="shared" si="0"/>
        <v>116</v>
      </c>
      <c r="H15" s="19">
        <v>0</v>
      </c>
      <c r="I15" s="19">
        <v>0</v>
      </c>
      <c r="J15" s="19">
        <v>0</v>
      </c>
      <c r="K15" s="19">
        <v>0</v>
      </c>
      <c r="L15" s="19">
        <v>116</v>
      </c>
    </row>
    <row r="16" spans="2:12" ht="20.100000000000001" customHeight="1" thickBot="1" x14ac:dyDescent="0.25">
      <c r="B16" s="4" t="s">
        <v>28</v>
      </c>
      <c r="C16" s="19">
        <v>63</v>
      </c>
      <c r="D16" s="19">
        <v>48</v>
      </c>
      <c r="E16" s="19">
        <v>157</v>
      </c>
      <c r="F16" s="19">
        <v>201</v>
      </c>
      <c r="G16" s="19">
        <f t="shared" si="0"/>
        <v>469</v>
      </c>
      <c r="H16" s="19">
        <v>2</v>
      </c>
      <c r="I16" s="19">
        <v>0</v>
      </c>
      <c r="J16" s="19">
        <v>2</v>
      </c>
      <c r="K16" s="19">
        <v>1</v>
      </c>
      <c r="L16" s="19">
        <v>474</v>
      </c>
    </row>
    <row r="17" spans="2:12" ht="20.100000000000001" customHeight="1" thickBot="1" x14ac:dyDescent="0.25">
      <c r="B17" s="4" t="s">
        <v>29</v>
      </c>
      <c r="C17" s="19">
        <v>92</v>
      </c>
      <c r="D17" s="19">
        <v>37</v>
      </c>
      <c r="E17" s="19">
        <v>181</v>
      </c>
      <c r="F17" s="19">
        <v>164</v>
      </c>
      <c r="G17" s="19">
        <f t="shared" si="0"/>
        <v>474</v>
      </c>
      <c r="H17" s="19">
        <v>0</v>
      </c>
      <c r="I17" s="19">
        <v>0</v>
      </c>
      <c r="J17" s="19">
        <v>0</v>
      </c>
      <c r="K17" s="19">
        <v>2</v>
      </c>
      <c r="L17" s="19">
        <v>476</v>
      </c>
    </row>
    <row r="18" spans="2:12" ht="20.100000000000001" customHeight="1" thickBot="1" x14ac:dyDescent="0.25">
      <c r="B18" s="4" t="s">
        <v>30</v>
      </c>
      <c r="C18" s="19">
        <v>243</v>
      </c>
      <c r="D18" s="19">
        <v>145</v>
      </c>
      <c r="E18" s="19">
        <v>447</v>
      </c>
      <c r="F18" s="19">
        <v>564</v>
      </c>
      <c r="G18" s="19">
        <f t="shared" si="0"/>
        <v>1399</v>
      </c>
      <c r="H18" s="19">
        <v>0</v>
      </c>
      <c r="I18" s="19">
        <v>0</v>
      </c>
      <c r="J18" s="19">
        <v>0</v>
      </c>
      <c r="K18" s="19">
        <v>4</v>
      </c>
      <c r="L18" s="19">
        <v>1403</v>
      </c>
    </row>
    <row r="19" spans="2:12" ht="20.100000000000001" customHeight="1" thickBot="1" x14ac:dyDescent="0.25">
      <c r="B19" s="4" t="s">
        <v>31</v>
      </c>
      <c r="C19" s="19">
        <v>198</v>
      </c>
      <c r="D19" s="19">
        <v>116</v>
      </c>
      <c r="E19" s="19">
        <v>476</v>
      </c>
      <c r="F19" s="19">
        <v>526</v>
      </c>
      <c r="G19" s="19">
        <f t="shared" si="0"/>
        <v>1316</v>
      </c>
      <c r="H19" s="19">
        <v>7</v>
      </c>
      <c r="I19" s="19">
        <v>5</v>
      </c>
      <c r="J19" s="19">
        <v>0</v>
      </c>
      <c r="K19" s="19">
        <v>2</v>
      </c>
      <c r="L19" s="19">
        <v>1330</v>
      </c>
    </row>
    <row r="20" spans="2:12" ht="20.100000000000001" customHeight="1" thickBot="1" x14ac:dyDescent="0.25">
      <c r="B20" s="4" t="s">
        <v>32</v>
      </c>
      <c r="C20" s="19">
        <v>34</v>
      </c>
      <c r="D20" s="19">
        <v>18</v>
      </c>
      <c r="E20" s="19">
        <v>39</v>
      </c>
      <c r="F20" s="19">
        <v>61</v>
      </c>
      <c r="G20" s="19">
        <f t="shared" si="0"/>
        <v>152</v>
      </c>
      <c r="H20" s="19">
        <v>0</v>
      </c>
      <c r="I20" s="19">
        <v>0</v>
      </c>
      <c r="J20" s="19">
        <v>0</v>
      </c>
      <c r="K20" s="19">
        <v>0</v>
      </c>
      <c r="L20" s="19">
        <v>152</v>
      </c>
    </row>
    <row r="21" spans="2:12" ht="20.100000000000001" customHeight="1" thickBot="1" x14ac:dyDescent="0.25">
      <c r="B21" s="4" t="s">
        <v>33</v>
      </c>
      <c r="C21" s="19">
        <v>92</v>
      </c>
      <c r="D21" s="19">
        <v>47</v>
      </c>
      <c r="E21" s="19">
        <v>147</v>
      </c>
      <c r="F21" s="19">
        <v>162</v>
      </c>
      <c r="G21" s="19">
        <f t="shared" si="0"/>
        <v>448</v>
      </c>
      <c r="H21" s="19">
        <v>9</v>
      </c>
      <c r="I21" s="19">
        <v>4</v>
      </c>
      <c r="J21" s="19">
        <v>0</v>
      </c>
      <c r="K21" s="19">
        <v>0</v>
      </c>
      <c r="L21" s="19">
        <v>461</v>
      </c>
    </row>
    <row r="22" spans="2:12" ht="20.100000000000001" customHeight="1" thickBot="1" x14ac:dyDescent="0.25">
      <c r="B22" s="4" t="s">
        <v>34</v>
      </c>
      <c r="C22" s="19">
        <v>207</v>
      </c>
      <c r="D22" s="19">
        <v>138</v>
      </c>
      <c r="E22" s="19">
        <v>477</v>
      </c>
      <c r="F22" s="19">
        <v>644</v>
      </c>
      <c r="G22" s="19">
        <f t="shared" si="0"/>
        <v>1466</v>
      </c>
      <c r="H22" s="19">
        <v>0</v>
      </c>
      <c r="I22" s="19">
        <v>0</v>
      </c>
      <c r="J22" s="19">
        <v>0</v>
      </c>
      <c r="K22" s="19">
        <v>0</v>
      </c>
      <c r="L22" s="19">
        <v>1466</v>
      </c>
    </row>
    <row r="23" spans="2:12" ht="20.100000000000001" customHeight="1" thickBot="1" x14ac:dyDescent="0.25">
      <c r="B23" s="4" t="s">
        <v>35</v>
      </c>
      <c r="C23" s="19">
        <v>49</v>
      </c>
      <c r="D23" s="19">
        <v>24</v>
      </c>
      <c r="E23" s="19">
        <v>70</v>
      </c>
      <c r="F23" s="19">
        <v>192</v>
      </c>
      <c r="G23" s="19">
        <f t="shared" si="0"/>
        <v>335</v>
      </c>
      <c r="H23" s="19">
        <v>0</v>
      </c>
      <c r="I23" s="19">
        <v>0</v>
      </c>
      <c r="J23" s="19">
        <v>0</v>
      </c>
      <c r="K23" s="19">
        <v>1</v>
      </c>
      <c r="L23" s="19">
        <v>336</v>
      </c>
    </row>
    <row r="24" spans="2:12" ht="20.100000000000001" customHeight="1" thickBot="1" x14ac:dyDescent="0.25">
      <c r="B24" s="4" t="s">
        <v>36</v>
      </c>
      <c r="C24" s="19">
        <v>16</v>
      </c>
      <c r="D24" s="19">
        <v>7</v>
      </c>
      <c r="E24" s="19">
        <v>25</v>
      </c>
      <c r="F24" s="19">
        <v>102</v>
      </c>
      <c r="G24" s="19">
        <f t="shared" si="0"/>
        <v>150</v>
      </c>
      <c r="H24" s="19">
        <v>0</v>
      </c>
      <c r="I24" s="19">
        <v>0</v>
      </c>
      <c r="J24" s="19">
        <v>0</v>
      </c>
      <c r="K24" s="19">
        <v>8</v>
      </c>
      <c r="L24" s="19">
        <v>158</v>
      </c>
    </row>
    <row r="25" spans="2:12" ht="20.100000000000001" customHeight="1" thickBot="1" x14ac:dyDescent="0.25">
      <c r="B25" s="5" t="s">
        <v>37</v>
      </c>
      <c r="C25" s="19">
        <v>39</v>
      </c>
      <c r="D25" s="19">
        <v>33</v>
      </c>
      <c r="E25" s="19">
        <v>71</v>
      </c>
      <c r="F25" s="19">
        <v>101</v>
      </c>
      <c r="G25" s="19">
        <f t="shared" si="0"/>
        <v>244</v>
      </c>
      <c r="H25" s="19">
        <v>1</v>
      </c>
      <c r="I25" s="19">
        <v>0</v>
      </c>
      <c r="J25" s="19">
        <v>0</v>
      </c>
      <c r="K25" s="19">
        <v>2</v>
      </c>
      <c r="L25" s="19">
        <v>247</v>
      </c>
    </row>
    <row r="26" spans="2:12" ht="20.100000000000001" customHeight="1" thickBot="1" x14ac:dyDescent="0.25">
      <c r="B26" s="6" t="s">
        <v>38</v>
      </c>
      <c r="C26" s="20">
        <v>16</v>
      </c>
      <c r="D26" s="20">
        <v>27</v>
      </c>
      <c r="E26" s="20">
        <v>4</v>
      </c>
      <c r="F26" s="20">
        <v>6</v>
      </c>
      <c r="G26" s="20">
        <f t="shared" si="0"/>
        <v>53</v>
      </c>
      <c r="H26" s="20">
        <v>0</v>
      </c>
      <c r="I26" s="20">
        <v>0</v>
      </c>
      <c r="J26" s="20">
        <v>0</v>
      </c>
      <c r="K26" s="20">
        <v>0</v>
      </c>
      <c r="L26" s="20">
        <v>53</v>
      </c>
    </row>
    <row r="27" spans="2:12" ht="20.100000000000001" customHeight="1" thickBot="1" x14ac:dyDescent="0.25">
      <c r="B27" s="7" t="s">
        <v>39</v>
      </c>
      <c r="C27" s="9">
        <f t="shared" ref="C27:L27" si="1">SUM(C10:C26)</f>
        <v>1566</v>
      </c>
      <c r="D27" s="9">
        <f t="shared" si="1"/>
        <v>1024</v>
      </c>
      <c r="E27" s="9">
        <f t="shared" si="1"/>
        <v>3013</v>
      </c>
      <c r="F27" s="9">
        <f t="shared" si="1"/>
        <v>4304</v>
      </c>
      <c r="G27" s="9">
        <f t="shared" si="0"/>
        <v>9907</v>
      </c>
      <c r="H27" s="9">
        <f t="shared" si="1"/>
        <v>29</v>
      </c>
      <c r="I27" s="9">
        <f t="shared" si="1"/>
        <v>12</v>
      </c>
      <c r="J27" s="9">
        <f t="shared" si="1"/>
        <v>4</v>
      </c>
      <c r="K27" s="9">
        <f t="shared" si="1"/>
        <v>22</v>
      </c>
      <c r="L27" s="9">
        <f t="shared" si="1"/>
        <v>9974</v>
      </c>
    </row>
    <row r="28" spans="2:12" x14ac:dyDescent="0.2"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30" spans="2:12" ht="20.100000000000001" customHeight="1" x14ac:dyDescent="0.2">
      <c r="C30" s="80" t="s">
        <v>258</v>
      </c>
      <c r="D30" s="81"/>
      <c r="E30" s="81"/>
      <c r="F30" s="81"/>
      <c r="G30" s="81"/>
      <c r="H30" s="81"/>
      <c r="I30" s="81"/>
      <c r="J30" s="81"/>
    </row>
    <row r="31" spans="2:12" ht="71.25" x14ac:dyDescent="0.2">
      <c r="C31" s="33" t="s">
        <v>171</v>
      </c>
      <c r="D31" s="33" t="s">
        <v>172</v>
      </c>
      <c r="E31" s="33" t="s">
        <v>173</v>
      </c>
      <c r="F31" s="33" t="s">
        <v>174</v>
      </c>
      <c r="G31" s="21" t="s">
        <v>251</v>
      </c>
      <c r="H31" s="21" t="s">
        <v>254</v>
      </c>
      <c r="I31" s="21" t="s">
        <v>253</v>
      </c>
      <c r="J31" s="21" t="s">
        <v>252</v>
      </c>
    </row>
    <row r="32" spans="2:12" ht="20.100000000000001" customHeight="1" thickBot="1" x14ac:dyDescent="0.25">
      <c r="B32" s="3" t="s">
        <v>22</v>
      </c>
      <c r="C32" s="29">
        <f t="shared" ref="C32:F49" si="2">C10/$L10</f>
        <v>0.15699658703071673</v>
      </c>
      <c r="D32" s="29">
        <f t="shared" si="2"/>
        <v>0.11506582155046319</v>
      </c>
      <c r="E32" s="29">
        <f t="shared" si="2"/>
        <v>0.29010238907849828</v>
      </c>
      <c r="F32" s="29">
        <f t="shared" si="2"/>
        <v>0.43149683081423695</v>
      </c>
      <c r="G32" s="29">
        <f>IF(H10=0,"-",H10/$L10)</f>
        <v>4.3881033642125793E-3</v>
      </c>
      <c r="H32" s="29">
        <f t="shared" ref="H32:J32" si="3">IF(I10=0,"-",I10/$L10)</f>
        <v>9.7513408093612868E-4</v>
      </c>
      <c r="I32" s="29" t="str">
        <f t="shared" si="3"/>
        <v>-</v>
      </c>
      <c r="J32" s="29">
        <f t="shared" si="3"/>
        <v>9.7513408093612868E-4</v>
      </c>
    </row>
    <row r="33" spans="2:10" ht="20.100000000000001" customHeight="1" thickBot="1" x14ac:dyDescent="0.25">
      <c r="B33" s="4" t="s">
        <v>23</v>
      </c>
      <c r="C33" s="27">
        <f t="shared" si="2"/>
        <v>0.14814814814814814</v>
      </c>
      <c r="D33" s="27">
        <f t="shared" si="2"/>
        <v>0.125</v>
      </c>
      <c r="E33" s="27">
        <f t="shared" si="2"/>
        <v>0.31944444444444442</v>
      </c>
      <c r="F33" s="27">
        <f t="shared" si="2"/>
        <v>0.40277777777777779</v>
      </c>
      <c r="G33" s="27" t="str">
        <f t="shared" ref="G33:J33" si="4">IF(H11=0,"-",H11/$L11)</f>
        <v>-</v>
      </c>
      <c r="H33" s="27">
        <f t="shared" si="4"/>
        <v>4.6296296296296294E-3</v>
      </c>
      <c r="I33" s="27" t="str">
        <f t="shared" si="4"/>
        <v>-</v>
      </c>
      <c r="J33" s="27" t="str">
        <f t="shared" si="4"/>
        <v>-</v>
      </c>
    </row>
    <row r="34" spans="2:10" ht="20.100000000000001" customHeight="1" thickBot="1" x14ac:dyDescent="0.25">
      <c r="B34" s="4" t="s">
        <v>24</v>
      </c>
      <c r="C34" s="27">
        <f t="shared" si="2"/>
        <v>0.18181818181818182</v>
      </c>
      <c r="D34" s="27">
        <f t="shared" si="2"/>
        <v>0.1497326203208556</v>
      </c>
      <c r="E34" s="27">
        <f t="shared" si="2"/>
        <v>0.20320855614973263</v>
      </c>
      <c r="F34" s="27">
        <f t="shared" si="2"/>
        <v>0.46524064171122997</v>
      </c>
      <c r="G34" s="27" t="str">
        <f t="shared" ref="G34:J34" si="5">IF(H12=0,"-",H12/$L12)</f>
        <v>-</v>
      </c>
      <c r="H34" s="27" t="str">
        <f t="shared" si="5"/>
        <v>-</v>
      </c>
      <c r="I34" s="27" t="str">
        <f t="shared" si="5"/>
        <v>-</v>
      </c>
      <c r="J34" s="27" t="str">
        <f t="shared" si="5"/>
        <v>-</v>
      </c>
    </row>
    <row r="35" spans="2:10" ht="20.100000000000001" customHeight="1" thickBot="1" x14ac:dyDescent="0.25">
      <c r="B35" s="4" t="s">
        <v>25</v>
      </c>
      <c r="C35" s="27">
        <f t="shared" si="2"/>
        <v>0.19796954314720813</v>
      </c>
      <c r="D35" s="27">
        <f t="shared" si="2"/>
        <v>0.13451776649746192</v>
      </c>
      <c r="E35" s="27">
        <f t="shared" si="2"/>
        <v>0.23096446700507614</v>
      </c>
      <c r="F35" s="27">
        <f t="shared" si="2"/>
        <v>0.43654822335025378</v>
      </c>
      <c r="G35" s="27" t="str">
        <f t="shared" ref="G35:J35" si="6">IF(H13=0,"-",H13/$L13)</f>
        <v>-</v>
      </c>
      <c r="H35" s="27" t="str">
        <f t="shared" si="6"/>
        <v>-</v>
      </c>
      <c r="I35" s="27" t="str">
        <f t="shared" si="6"/>
        <v>-</v>
      </c>
      <c r="J35" s="27" t="str">
        <f t="shared" si="6"/>
        <v>-</v>
      </c>
    </row>
    <row r="36" spans="2:10" ht="20.100000000000001" customHeight="1" thickBot="1" x14ac:dyDescent="0.25">
      <c r="B36" s="4" t="s">
        <v>26</v>
      </c>
      <c r="C36" s="27">
        <f t="shared" si="2"/>
        <v>9.2511013215859028E-2</v>
      </c>
      <c r="D36" s="27">
        <f t="shared" si="2"/>
        <v>4.8458149779735685E-2</v>
      </c>
      <c r="E36" s="27">
        <f t="shared" si="2"/>
        <v>0.21806167400881057</v>
      </c>
      <c r="F36" s="27">
        <f t="shared" si="2"/>
        <v>0.63436123348017626</v>
      </c>
      <c r="G36" s="27">
        <f t="shared" ref="G36:J36" si="7">IF(H14=0,"-",H14/$L14)</f>
        <v>2.2026431718061676E-3</v>
      </c>
      <c r="H36" s="27" t="str">
        <f t="shared" si="7"/>
        <v>-</v>
      </c>
      <c r="I36" s="27">
        <f t="shared" si="7"/>
        <v>4.4052863436123352E-3</v>
      </c>
      <c r="J36" s="27" t="str">
        <f t="shared" si="7"/>
        <v>-</v>
      </c>
    </row>
    <row r="37" spans="2:10" ht="20.100000000000001" customHeight="1" thickBot="1" x14ac:dyDescent="0.25">
      <c r="B37" s="4" t="s">
        <v>27</v>
      </c>
      <c r="C37" s="27">
        <f t="shared" si="2"/>
        <v>7.7586206896551727E-2</v>
      </c>
      <c r="D37" s="27">
        <f t="shared" si="2"/>
        <v>0.15517241379310345</v>
      </c>
      <c r="E37" s="27">
        <f t="shared" si="2"/>
        <v>0.23275862068965517</v>
      </c>
      <c r="F37" s="27">
        <f t="shared" si="2"/>
        <v>0.53448275862068961</v>
      </c>
      <c r="G37" s="27" t="str">
        <f t="shared" ref="G37:J37" si="8">IF(H15=0,"-",H15/$L15)</f>
        <v>-</v>
      </c>
      <c r="H37" s="27" t="str">
        <f t="shared" si="8"/>
        <v>-</v>
      </c>
      <c r="I37" s="27" t="str">
        <f t="shared" si="8"/>
        <v>-</v>
      </c>
      <c r="J37" s="27" t="str">
        <f t="shared" si="8"/>
        <v>-</v>
      </c>
    </row>
    <row r="38" spans="2:10" ht="20.100000000000001" customHeight="1" thickBot="1" x14ac:dyDescent="0.25">
      <c r="B38" s="4" t="s">
        <v>28</v>
      </c>
      <c r="C38" s="27">
        <f t="shared" si="2"/>
        <v>0.13291139240506328</v>
      </c>
      <c r="D38" s="27">
        <f t="shared" si="2"/>
        <v>0.10126582278481013</v>
      </c>
      <c r="E38" s="27">
        <f t="shared" si="2"/>
        <v>0.33122362869198313</v>
      </c>
      <c r="F38" s="27">
        <f t="shared" si="2"/>
        <v>0.42405063291139239</v>
      </c>
      <c r="G38" s="27">
        <f t="shared" ref="G38:J38" si="9">IF(H16=0,"-",H16/$L16)</f>
        <v>4.2194092827004216E-3</v>
      </c>
      <c r="H38" s="27" t="str">
        <f t="shared" si="9"/>
        <v>-</v>
      </c>
      <c r="I38" s="27">
        <f t="shared" si="9"/>
        <v>4.2194092827004216E-3</v>
      </c>
      <c r="J38" s="27">
        <f t="shared" si="9"/>
        <v>2.1097046413502108E-3</v>
      </c>
    </row>
    <row r="39" spans="2:10" ht="20.100000000000001" customHeight="1" thickBot="1" x14ac:dyDescent="0.25">
      <c r="B39" s="4" t="s">
        <v>29</v>
      </c>
      <c r="C39" s="27">
        <f t="shared" si="2"/>
        <v>0.19327731092436976</v>
      </c>
      <c r="D39" s="27">
        <f t="shared" si="2"/>
        <v>7.7731092436974791E-2</v>
      </c>
      <c r="E39" s="27">
        <f t="shared" si="2"/>
        <v>0.38025210084033612</v>
      </c>
      <c r="F39" s="27">
        <f t="shared" si="2"/>
        <v>0.34453781512605042</v>
      </c>
      <c r="G39" s="27" t="str">
        <f t="shared" ref="G39:J39" si="10">IF(H17=0,"-",H17/$L17)</f>
        <v>-</v>
      </c>
      <c r="H39" s="27" t="str">
        <f t="shared" si="10"/>
        <v>-</v>
      </c>
      <c r="I39" s="27" t="str">
        <f t="shared" si="10"/>
        <v>-</v>
      </c>
      <c r="J39" s="27">
        <f t="shared" si="10"/>
        <v>4.2016806722689074E-3</v>
      </c>
    </row>
    <row r="40" spans="2:10" ht="20.100000000000001" customHeight="1" thickBot="1" x14ac:dyDescent="0.25">
      <c r="B40" s="4" t="s">
        <v>30</v>
      </c>
      <c r="C40" s="27">
        <f t="shared" si="2"/>
        <v>0.17320028510334998</v>
      </c>
      <c r="D40" s="27">
        <f t="shared" si="2"/>
        <v>0.10334996436208126</v>
      </c>
      <c r="E40" s="27">
        <f t="shared" si="2"/>
        <v>0.31860299358517463</v>
      </c>
      <c r="F40" s="27">
        <f t="shared" si="2"/>
        <v>0.40199572344975054</v>
      </c>
      <c r="G40" s="27" t="str">
        <f t="shared" ref="G40:J40" si="11">IF(H18=0,"-",H18/$L18)</f>
        <v>-</v>
      </c>
      <c r="H40" s="27" t="str">
        <f t="shared" si="11"/>
        <v>-</v>
      </c>
      <c r="I40" s="27" t="str">
        <f t="shared" si="11"/>
        <v>-</v>
      </c>
      <c r="J40" s="27">
        <f t="shared" si="11"/>
        <v>2.851033499643621E-3</v>
      </c>
    </row>
    <row r="41" spans="2:10" ht="20.100000000000001" customHeight="1" thickBot="1" x14ac:dyDescent="0.25">
      <c r="B41" s="4" t="s">
        <v>31</v>
      </c>
      <c r="C41" s="27">
        <f t="shared" si="2"/>
        <v>0.14887218045112782</v>
      </c>
      <c r="D41" s="27">
        <f t="shared" si="2"/>
        <v>8.7218045112781958E-2</v>
      </c>
      <c r="E41" s="27">
        <f t="shared" si="2"/>
        <v>0.35789473684210527</v>
      </c>
      <c r="F41" s="27">
        <f t="shared" si="2"/>
        <v>0.39548872180451128</v>
      </c>
      <c r="G41" s="27">
        <f t="shared" ref="G41:J41" si="12">IF(H19=0,"-",H19/$L19)</f>
        <v>5.263157894736842E-3</v>
      </c>
      <c r="H41" s="27">
        <f t="shared" si="12"/>
        <v>3.7593984962406013E-3</v>
      </c>
      <c r="I41" s="27" t="str">
        <f t="shared" si="12"/>
        <v>-</v>
      </c>
      <c r="J41" s="27">
        <f t="shared" si="12"/>
        <v>1.5037593984962407E-3</v>
      </c>
    </row>
    <row r="42" spans="2:10" ht="20.100000000000001" customHeight="1" thickBot="1" x14ac:dyDescent="0.25">
      <c r="B42" s="4" t="s">
        <v>32</v>
      </c>
      <c r="C42" s="27">
        <f t="shared" si="2"/>
        <v>0.22368421052631579</v>
      </c>
      <c r="D42" s="27">
        <f t="shared" si="2"/>
        <v>0.11842105263157894</v>
      </c>
      <c r="E42" s="27">
        <f t="shared" si="2"/>
        <v>0.25657894736842107</v>
      </c>
      <c r="F42" s="27">
        <f t="shared" si="2"/>
        <v>0.40131578947368424</v>
      </c>
      <c r="G42" s="27" t="str">
        <f t="shared" ref="G42:J42" si="13">IF(H20=0,"-",H20/$L20)</f>
        <v>-</v>
      </c>
      <c r="H42" s="27" t="str">
        <f t="shared" si="13"/>
        <v>-</v>
      </c>
      <c r="I42" s="27" t="str">
        <f t="shared" si="13"/>
        <v>-</v>
      </c>
      <c r="J42" s="27" t="str">
        <f t="shared" si="13"/>
        <v>-</v>
      </c>
    </row>
    <row r="43" spans="2:10" ht="20.100000000000001" customHeight="1" thickBot="1" x14ac:dyDescent="0.25">
      <c r="B43" s="4" t="s">
        <v>33</v>
      </c>
      <c r="C43" s="27">
        <f t="shared" si="2"/>
        <v>0.19956616052060738</v>
      </c>
      <c r="D43" s="27">
        <f t="shared" si="2"/>
        <v>0.1019522776572668</v>
      </c>
      <c r="E43" s="27">
        <f t="shared" si="2"/>
        <v>0.31887201735357917</v>
      </c>
      <c r="F43" s="27">
        <f t="shared" si="2"/>
        <v>0.35140997830802601</v>
      </c>
      <c r="G43" s="27">
        <f t="shared" ref="G43:J43" si="14">IF(H21=0,"-",H21/$L21)</f>
        <v>1.9522776572668113E-2</v>
      </c>
      <c r="H43" s="27">
        <f t="shared" si="14"/>
        <v>8.6767895878524948E-3</v>
      </c>
      <c r="I43" s="27" t="str">
        <f t="shared" si="14"/>
        <v>-</v>
      </c>
      <c r="J43" s="27" t="str">
        <f t="shared" si="14"/>
        <v>-</v>
      </c>
    </row>
    <row r="44" spans="2:10" ht="20.100000000000001" customHeight="1" thickBot="1" x14ac:dyDescent="0.25">
      <c r="B44" s="4" t="s">
        <v>34</v>
      </c>
      <c r="C44" s="27">
        <f t="shared" si="2"/>
        <v>0.14120054570259208</v>
      </c>
      <c r="D44" s="27">
        <f t="shared" si="2"/>
        <v>9.4133697135061395E-2</v>
      </c>
      <c r="E44" s="27">
        <f t="shared" si="2"/>
        <v>0.32537517053206005</v>
      </c>
      <c r="F44" s="27">
        <f t="shared" si="2"/>
        <v>0.43929058663028647</v>
      </c>
      <c r="G44" s="27" t="str">
        <f t="shared" ref="G44:J44" si="15">IF(H22=0,"-",H22/$L22)</f>
        <v>-</v>
      </c>
      <c r="H44" s="27" t="str">
        <f t="shared" si="15"/>
        <v>-</v>
      </c>
      <c r="I44" s="27" t="str">
        <f t="shared" si="15"/>
        <v>-</v>
      </c>
      <c r="J44" s="27" t="str">
        <f t="shared" si="15"/>
        <v>-</v>
      </c>
    </row>
    <row r="45" spans="2:10" ht="20.100000000000001" customHeight="1" thickBot="1" x14ac:dyDescent="0.25">
      <c r="B45" s="4" t="s">
        <v>35</v>
      </c>
      <c r="C45" s="27">
        <f t="shared" si="2"/>
        <v>0.14583333333333334</v>
      </c>
      <c r="D45" s="27">
        <f t="shared" si="2"/>
        <v>7.1428571428571425E-2</v>
      </c>
      <c r="E45" s="27">
        <f t="shared" si="2"/>
        <v>0.20833333333333334</v>
      </c>
      <c r="F45" s="27">
        <f t="shared" si="2"/>
        <v>0.5714285714285714</v>
      </c>
      <c r="G45" s="27" t="str">
        <f t="shared" ref="G45:J45" si="16">IF(H23=0,"-",H23/$L23)</f>
        <v>-</v>
      </c>
      <c r="H45" s="27" t="str">
        <f t="shared" si="16"/>
        <v>-</v>
      </c>
      <c r="I45" s="27" t="str">
        <f t="shared" si="16"/>
        <v>-</v>
      </c>
      <c r="J45" s="27">
        <f t="shared" si="16"/>
        <v>2.976190476190476E-3</v>
      </c>
    </row>
    <row r="46" spans="2:10" ht="20.100000000000001" customHeight="1" thickBot="1" x14ac:dyDescent="0.25">
      <c r="B46" s="4" t="s">
        <v>36</v>
      </c>
      <c r="C46" s="27">
        <f t="shared" si="2"/>
        <v>0.10126582278481013</v>
      </c>
      <c r="D46" s="27">
        <f t="shared" si="2"/>
        <v>4.4303797468354431E-2</v>
      </c>
      <c r="E46" s="27">
        <f t="shared" si="2"/>
        <v>0.15822784810126583</v>
      </c>
      <c r="F46" s="27">
        <f t="shared" si="2"/>
        <v>0.64556962025316456</v>
      </c>
      <c r="G46" s="27" t="str">
        <f t="shared" ref="G46:J46" si="17">IF(H24=0,"-",H24/$L24)</f>
        <v>-</v>
      </c>
      <c r="H46" s="27" t="str">
        <f t="shared" si="17"/>
        <v>-</v>
      </c>
      <c r="I46" s="27" t="str">
        <f t="shared" si="17"/>
        <v>-</v>
      </c>
      <c r="J46" s="27">
        <f t="shared" si="17"/>
        <v>5.0632911392405063E-2</v>
      </c>
    </row>
    <row r="47" spans="2:10" ht="20.100000000000001" customHeight="1" thickBot="1" x14ac:dyDescent="0.25">
      <c r="B47" s="5" t="s">
        <v>37</v>
      </c>
      <c r="C47" s="27">
        <f t="shared" si="2"/>
        <v>0.15789473684210525</v>
      </c>
      <c r="D47" s="27">
        <f t="shared" si="2"/>
        <v>0.13360323886639677</v>
      </c>
      <c r="E47" s="27">
        <f t="shared" si="2"/>
        <v>0.2874493927125506</v>
      </c>
      <c r="F47" s="27">
        <f t="shared" si="2"/>
        <v>0.40890688259109309</v>
      </c>
      <c r="G47" s="27">
        <f t="shared" ref="G47:J47" si="18">IF(H25=0,"-",H25/$L25)</f>
        <v>4.048582995951417E-3</v>
      </c>
      <c r="H47" s="27" t="str">
        <f t="shared" si="18"/>
        <v>-</v>
      </c>
      <c r="I47" s="27" t="str">
        <f t="shared" si="18"/>
        <v>-</v>
      </c>
      <c r="J47" s="27">
        <f t="shared" si="18"/>
        <v>8.0971659919028341E-3</v>
      </c>
    </row>
    <row r="48" spans="2:10" ht="20.100000000000001" customHeight="1" thickBot="1" x14ac:dyDescent="0.25">
      <c r="B48" s="6" t="s">
        <v>38</v>
      </c>
      <c r="C48" s="28">
        <f t="shared" si="2"/>
        <v>0.30188679245283018</v>
      </c>
      <c r="D48" s="28">
        <f t="shared" si="2"/>
        <v>0.50943396226415094</v>
      </c>
      <c r="E48" s="28">
        <f t="shared" si="2"/>
        <v>7.5471698113207544E-2</v>
      </c>
      <c r="F48" s="28">
        <f t="shared" si="2"/>
        <v>0.11320754716981132</v>
      </c>
      <c r="G48" s="28" t="str">
        <f t="shared" ref="G48:J48" si="19">IF(H26=0,"-",H26/$L26)</f>
        <v>-</v>
      </c>
      <c r="H48" s="28" t="str">
        <f t="shared" si="19"/>
        <v>-</v>
      </c>
      <c r="I48" s="28" t="str">
        <f t="shared" si="19"/>
        <v>-</v>
      </c>
      <c r="J48" s="28" t="str">
        <f t="shared" si="19"/>
        <v>-</v>
      </c>
    </row>
    <row r="49" spans="2:10" ht="20.100000000000001" customHeight="1" thickBot="1" x14ac:dyDescent="0.25">
      <c r="B49" s="7" t="s">
        <v>39</v>
      </c>
      <c r="C49" s="26">
        <f t="shared" si="2"/>
        <v>0.15700822137557649</v>
      </c>
      <c r="D49" s="26">
        <f t="shared" si="2"/>
        <v>0.10266693402847403</v>
      </c>
      <c r="E49" s="26">
        <f t="shared" si="2"/>
        <v>0.30208542209745337</v>
      </c>
      <c r="F49" s="26">
        <f t="shared" si="2"/>
        <v>0.43152195708842994</v>
      </c>
      <c r="G49" s="26">
        <f t="shared" ref="G49:J49" si="20">IF(H27=0,"-",H27/$L27)</f>
        <v>2.9075596551032686E-3</v>
      </c>
      <c r="H49" s="26">
        <f t="shared" si="20"/>
        <v>1.20312813314618E-3</v>
      </c>
      <c r="I49" s="26">
        <f t="shared" si="20"/>
        <v>4.0104271104872668E-4</v>
      </c>
      <c r="J49" s="26">
        <f t="shared" si="20"/>
        <v>2.2057349107679966E-3</v>
      </c>
    </row>
  </sheetData>
  <mergeCells count="3">
    <mergeCell ref="C8:F8"/>
    <mergeCell ref="H8:L8"/>
    <mergeCell ref="C30:J30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topLeftCell="A7"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3" t="s">
        <v>40</v>
      </c>
      <c r="D9" s="63"/>
      <c r="E9" s="63"/>
      <c r="F9" s="63"/>
      <c r="G9" s="63"/>
      <c r="H9" s="64"/>
      <c r="I9" s="65" t="s">
        <v>41</v>
      </c>
      <c r="J9" s="63"/>
      <c r="K9" s="63"/>
      <c r="L9" s="63"/>
      <c r="M9" s="63"/>
      <c r="N9" s="64"/>
      <c r="O9" s="65" t="s">
        <v>42</v>
      </c>
      <c r="P9" s="63"/>
      <c r="Q9" s="63"/>
      <c r="R9" s="63"/>
      <c r="S9" s="63"/>
      <c r="T9" s="64"/>
      <c r="U9" s="65" t="s">
        <v>43</v>
      </c>
      <c r="V9" s="63"/>
      <c r="W9" s="63"/>
      <c r="X9" s="63"/>
      <c r="Y9" s="63"/>
      <c r="Z9" s="64"/>
      <c r="AA9" s="65" t="s">
        <v>44</v>
      </c>
      <c r="AB9" s="63"/>
      <c r="AC9" s="63"/>
      <c r="AD9" s="63"/>
      <c r="AE9" s="63"/>
      <c r="AF9" s="64"/>
      <c r="AG9" s="65" t="s">
        <v>45</v>
      </c>
      <c r="AH9" s="63"/>
      <c r="AI9" s="63"/>
      <c r="AJ9" s="63"/>
      <c r="AK9" s="63"/>
      <c r="AL9" s="64"/>
      <c r="AM9" s="65" t="s">
        <v>46</v>
      </c>
      <c r="AN9" s="63"/>
      <c r="AO9" s="63"/>
      <c r="AP9" s="63"/>
      <c r="AQ9" s="63"/>
      <c r="AR9" s="64"/>
      <c r="AS9" s="65" t="s">
        <v>47</v>
      </c>
      <c r="AT9" s="63"/>
      <c r="AU9" s="63"/>
      <c r="AV9" s="63"/>
      <c r="AW9" s="63"/>
      <c r="AX9" s="64"/>
    </row>
    <row r="10" spans="2:50" ht="63.75" customHeight="1" thickBot="1" x14ac:dyDescent="0.25">
      <c r="C10" s="59" t="s">
        <v>48</v>
      </c>
      <c r="D10" s="61" t="s">
        <v>248</v>
      </c>
      <c r="E10" s="62"/>
      <c r="F10" s="59" t="s">
        <v>49</v>
      </c>
      <c r="G10" s="59" t="s">
        <v>50</v>
      </c>
      <c r="H10" s="59" t="s">
        <v>51</v>
      </c>
      <c r="I10" s="59" t="s">
        <v>48</v>
      </c>
      <c r="J10" s="61" t="s">
        <v>248</v>
      </c>
      <c r="K10" s="62"/>
      <c r="L10" s="59" t="s">
        <v>49</v>
      </c>
      <c r="M10" s="59" t="s">
        <v>50</v>
      </c>
      <c r="N10" s="59" t="s">
        <v>51</v>
      </c>
      <c r="O10" s="59" t="s">
        <v>48</v>
      </c>
      <c r="P10" s="61" t="s">
        <v>248</v>
      </c>
      <c r="Q10" s="62"/>
      <c r="R10" s="59" t="s">
        <v>49</v>
      </c>
      <c r="S10" s="59" t="s">
        <v>50</v>
      </c>
      <c r="T10" s="59" t="s">
        <v>51</v>
      </c>
      <c r="U10" s="59" t="s">
        <v>48</v>
      </c>
      <c r="V10" s="61" t="s">
        <v>248</v>
      </c>
      <c r="W10" s="62"/>
      <c r="X10" s="59" t="s">
        <v>49</v>
      </c>
      <c r="Y10" s="59" t="s">
        <v>50</v>
      </c>
      <c r="Z10" s="59" t="s">
        <v>51</v>
      </c>
      <c r="AA10" s="59" t="s">
        <v>48</v>
      </c>
      <c r="AB10" s="61" t="s">
        <v>248</v>
      </c>
      <c r="AC10" s="62"/>
      <c r="AD10" s="59" t="s">
        <v>49</v>
      </c>
      <c r="AE10" s="59" t="s">
        <v>50</v>
      </c>
      <c r="AF10" s="59" t="s">
        <v>51</v>
      </c>
      <c r="AG10" s="59" t="s">
        <v>48</v>
      </c>
      <c r="AH10" s="61" t="s">
        <v>248</v>
      </c>
      <c r="AI10" s="62"/>
      <c r="AJ10" s="59" t="s">
        <v>49</v>
      </c>
      <c r="AK10" s="59" t="s">
        <v>50</v>
      </c>
      <c r="AL10" s="59" t="s">
        <v>51</v>
      </c>
      <c r="AM10" s="59" t="s">
        <v>48</v>
      </c>
      <c r="AN10" s="61" t="s">
        <v>248</v>
      </c>
      <c r="AO10" s="62"/>
      <c r="AP10" s="59" t="s">
        <v>49</v>
      </c>
      <c r="AQ10" s="59" t="s">
        <v>50</v>
      </c>
      <c r="AR10" s="59" t="s">
        <v>51</v>
      </c>
      <c r="AS10" s="59" t="s">
        <v>48</v>
      </c>
      <c r="AT10" s="61" t="s">
        <v>248</v>
      </c>
      <c r="AU10" s="62"/>
      <c r="AV10" s="59" t="s">
        <v>49</v>
      </c>
      <c r="AW10" s="59" t="s">
        <v>50</v>
      </c>
      <c r="AX10" s="59" t="s">
        <v>51</v>
      </c>
    </row>
    <row r="11" spans="2:50" ht="20.100000000000001" customHeight="1" thickBot="1" x14ac:dyDescent="0.25">
      <c r="C11" s="60"/>
      <c r="D11" s="55" t="s">
        <v>246</v>
      </c>
      <c r="E11" s="55" t="s">
        <v>247</v>
      </c>
      <c r="F11" s="60"/>
      <c r="G11" s="60"/>
      <c r="H11" s="60"/>
      <c r="I11" s="60"/>
      <c r="J11" s="55" t="s">
        <v>246</v>
      </c>
      <c r="K11" s="55" t="s">
        <v>247</v>
      </c>
      <c r="L11" s="60"/>
      <c r="M11" s="60"/>
      <c r="N11" s="60"/>
      <c r="O11" s="60"/>
      <c r="P11" s="55" t="s">
        <v>246</v>
      </c>
      <c r="Q11" s="55" t="s">
        <v>247</v>
      </c>
      <c r="R11" s="60"/>
      <c r="S11" s="60"/>
      <c r="T11" s="60"/>
      <c r="U11" s="60"/>
      <c r="V11" s="55" t="s">
        <v>246</v>
      </c>
      <c r="W11" s="55" t="s">
        <v>247</v>
      </c>
      <c r="X11" s="60"/>
      <c r="Y11" s="60"/>
      <c r="Z11" s="60"/>
      <c r="AA11" s="60"/>
      <c r="AB11" s="55" t="s">
        <v>246</v>
      </c>
      <c r="AC11" s="55" t="s">
        <v>247</v>
      </c>
      <c r="AD11" s="60"/>
      <c r="AE11" s="60"/>
      <c r="AF11" s="60"/>
      <c r="AG11" s="60"/>
      <c r="AH11" s="55" t="s">
        <v>246</v>
      </c>
      <c r="AI11" s="55" t="s">
        <v>247</v>
      </c>
      <c r="AJ11" s="60"/>
      <c r="AK11" s="60"/>
      <c r="AL11" s="60"/>
      <c r="AM11" s="60"/>
      <c r="AN11" s="55" t="s">
        <v>246</v>
      </c>
      <c r="AO11" s="55" t="s">
        <v>247</v>
      </c>
      <c r="AP11" s="60"/>
      <c r="AQ11" s="60"/>
      <c r="AR11" s="60"/>
      <c r="AS11" s="60"/>
      <c r="AT11" s="55" t="s">
        <v>246</v>
      </c>
      <c r="AU11" s="55" t="s">
        <v>247</v>
      </c>
      <c r="AV11" s="60"/>
      <c r="AW11" s="60"/>
      <c r="AX11" s="60"/>
    </row>
    <row r="12" spans="2:50" ht="20.100000000000001" customHeight="1" thickBot="1" x14ac:dyDescent="0.25">
      <c r="B12" s="3" t="s">
        <v>22</v>
      </c>
      <c r="C12" s="18">
        <v>10255</v>
      </c>
      <c r="D12" s="18">
        <v>1177</v>
      </c>
      <c r="E12" s="18">
        <v>903</v>
      </c>
      <c r="F12" s="18">
        <v>33</v>
      </c>
      <c r="G12" s="18">
        <v>12264</v>
      </c>
      <c r="H12" s="18">
        <v>10963</v>
      </c>
      <c r="I12" s="18">
        <v>3022</v>
      </c>
      <c r="J12" s="18">
        <v>508</v>
      </c>
      <c r="K12" s="18">
        <v>15</v>
      </c>
      <c r="L12" s="18">
        <v>3</v>
      </c>
      <c r="M12" s="18">
        <v>3567</v>
      </c>
      <c r="N12" s="18">
        <v>50</v>
      </c>
      <c r="O12" s="18">
        <v>16</v>
      </c>
      <c r="P12" s="18">
        <v>0</v>
      </c>
      <c r="Q12" s="18">
        <v>0</v>
      </c>
      <c r="R12" s="18">
        <v>0</v>
      </c>
      <c r="S12" s="18">
        <v>14</v>
      </c>
      <c r="T12" s="18">
        <v>59</v>
      </c>
      <c r="U12" s="18">
        <v>5116</v>
      </c>
      <c r="V12" s="18">
        <v>660</v>
      </c>
      <c r="W12" s="18">
        <v>887</v>
      </c>
      <c r="X12" s="18">
        <v>19</v>
      </c>
      <c r="Y12" s="18">
        <v>6628</v>
      </c>
      <c r="Z12" s="18">
        <v>7252</v>
      </c>
      <c r="AA12" s="18">
        <v>1577</v>
      </c>
      <c r="AB12" s="18">
        <v>0</v>
      </c>
      <c r="AC12" s="18">
        <v>0</v>
      </c>
      <c r="AD12" s="18">
        <v>9</v>
      </c>
      <c r="AE12" s="18">
        <v>1556</v>
      </c>
      <c r="AF12" s="18">
        <v>3191</v>
      </c>
      <c r="AG12" s="18">
        <v>516</v>
      </c>
      <c r="AH12" s="18">
        <v>9</v>
      </c>
      <c r="AI12" s="18">
        <v>1</v>
      </c>
      <c r="AJ12" s="18">
        <v>2</v>
      </c>
      <c r="AK12" s="18">
        <v>496</v>
      </c>
      <c r="AL12" s="18">
        <v>390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8</v>
      </c>
      <c r="AT12" s="18">
        <v>0</v>
      </c>
      <c r="AU12" s="18">
        <v>0</v>
      </c>
      <c r="AV12" s="18">
        <v>0</v>
      </c>
      <c r="AW12" s="18">
        <v>3</v>
      </c>
      <c r="AX12" s="18">
        <v>21</v>
      </c>
    </row>
    <row r="13" spans="2:50" ht="20.100000000000001" customHeight="1" thickBot="1" x14ac:dyDescent="0.25">
      <c r="B13" s="4" t="s">
        <v>23</v>
      </c>
      <c r="C13" s="19">
        <v>1099</v>
      </c>
      <c r="D13" s="19">
        <v>460</v>
      </c>
      <c r="E13" s="19">
        <v>175</v>
      </c>
      <c r="F13" s="19">
        <v>36</v>
      </c>
      <c r="G13" s="19">
        <v>1903</v>
      </c>
      <c r="H13" s="19">
        <v>810</v>
      </c>
      <c r="I13" s="19">
        <v>349</v>
      </c>
      <c r="J13" s="19">
        <v>101</v>
      </c>
      <c r="K13" s="19">
        <v>6</v>
      </c>
      <c r="L13" s="19">
        <v>0</v>
      </c>
      <c r="M13" s="19">
        <v>463</v>
      </c>
      <c r="N13" s="19">
        <v>12</v>
      </c>
      <c r="O13" s="19">
        <v>3</v>
      </c>
      <c r="P13" s="19">
        <v>0</v>
      </c>
      <c r="Q13" s="19">
        <v>0</v>
      </c>
      <c r="R13" s="19">
        <v>0</v>
      </c>
      <c r="S13" s="19">
        <v>2</v>
      </c>
      <c r="T13" s="19">
        <v>7</v>
      </c>
      <c r="U13" s="19">
        <v>427</v>
      </c>
      <c r="V13" s="19">
        <v>358</v>
      </c>
      <c r="W13" s="19">
        <v>169</v>
      </c>
      <c r="X13" s="19">
        <v>22</v>
      </c>
      <c r="Y13" s="19">
        <v>1090</v>
      </c>
      <c r="Z13" s="19">
        <v>514</v>
      </c>
      <c r="AA13" s="19">
        <v>269</v>
      </c>
      <c r="AB13" s="19">
        <v>0</v>
      </c>
      <c r="AC13" s="19">
        <v>0</v>
      </c>
      <c r="AD13" s="19">
        <v>14</v>
      </c>
      <c r="AE13" s="19">
        <v>299</v>
      </c>
      <c r="AF13" s="19">
        <v>247</v>
      </c>
      <c r="AG13" s="19">
        <v>50</v>
      </c>
      <c r="AH13" s="19">
        <v>1</v>
      </c>
      <c r="AI13" s="19">
        <v>0</v>
      </c>
      <c r="AJ13" s="19">
        <v>0</v>
      </c>
      <c r="AK13" s="19">
        <v>49</v>
      </c>
      <c r="AL13" s="19">
        <v>28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1</v>
      </c>
      <c r="AT13" s="19">
        <v>0</v>
      </c>
      <c r="AU13" s="19">
        <v>0</v>
      </c>
      <c r="AV13" s="19">
        <v>0</v>
      </c>
      <c r="AW13" s="19">
        <v>0</v>
      </c>
      <c r="AX13" s="19">
        <v>2</v>
      </c>
    </row>
    <row r="14" spans="2:50" ht="20.100000000000001" customHeight="1" thickBot="1" x14ac:dyDescent="0.25">
      <c r="B14" s="4" t="s">
        <v>24</v>
      </c>
      <c r="C14" s="19">
        <v>935</v>
      </c>
      <c r="D14" s="19">
        <v>125</v>
      </c>
      <c r="E14" s="19">
        <v>14</v>
      </c>
      <c r="F14" s="19">
        <v>6</v>
      </c>
      <c r="G14" s="19">
        <v>1069</v>
      </c>
      <c r="H14" s="19">
        <v>1039</v>
      </c>
      <c r="I14" s="19">
        <v>320</v>
      </c>
      <c r="J14" s="19">
        <v>33</v>
      </c>
      <c r="K14" s="19">
        <v>0</v>
      </c>
      <c r="L14" s="19">
        <v>3</v>
      </c>
      <c r="M14" s="19">
        <v>360</v>
      </c>
      <c r="N14" s="19">
        <v>10</v>
      </c>
      <c r="O14" s="19">
        <v>6</v>
      </c>
      <c r="P14" s="19">
        <v>0</v>
      </c>
      <c r="Q14" s="19">
        <v>0</v>
      </c>
      <c r="R14" s="19">
        <v>0</v>
      </c>
      <c r="S14" s="19">
        <v>5</v>
      </c>
      <c r="T14" s="19">
        <v>9</v>
      </c>
      <c r="U14" s="19">
        <v>397</v>
      </c>
      <c r="V14" s="19">
        <v>92</v>
      </c>
      <c r="W14" s="19">
        <v>14</v>
      </c>
      <c r="X14" s="19">
        <v>1</v>
      </c>
      <c r="Y14" s="19">
        <v>514</v>
      </c>
      <c r="Z14" s="19">
        <v>750</v>
      </c>
      <c r="AA14" s="19">
        <v>179</v>
      </c>
      <c r="AB14" s="19">
        <v>0</v>
      </c>
      <c r="AC14" s="19">
        <v>0</v>
      </c>
      <c r="AD14" s="19">
        <v>2</v>
      </c>
      <c r="AE14" s="19">
        <v>158</v>
      </c>
      <c r="AF14" s="19">
        <v>245</v>
      </c>
      <c r="AG14" s="19">
        <v>32</v>
      </c>
      <c r="AH14" s="19">
        <v>0</v>
      </c>
      <c r="AI14" s="19">
        <v>0</v>
      </c>
      <c r="AJ14" s="19">
        <v>0</v>
      </c>
      <c r="AK14" s="19">
        <v>31</v>
      </c>
      <c r="AL14" s="19">
        <v>23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1</v>
      </c>
      <c r="AT14" s="19">
        <v>0</v>
      </c>
      <c r="AU14" s="19">
        <v>0</v>
      </c>
      <c r="AV14" s="19">
        <v>0</v>
      </c>
      <c r="AW14" s="19">
        <v>1</v>
      </c>
      <c r="AX14" s="19">
        <v>2</v>
      </c>
    </row>
    <row r="15" spans="2:50" ht="20.100000000000001" customHeight="1" thickBot="1" x14ac:dyDescent="0.25">
      <c r="B15" s="4" t="s">
        <v>25</v>
      </c>
      <c r="C15" s="19">
        <v>1534</v>
      </c>
      <c r="D15" s="19">
        <v>681</v>
      </c>
      <c r="E15" s="19">
        <v>58</v>
      </c>
      <c r="F15" s="19">
        <v>3</v>
      </c>
      <c r="G15" s="19">
        <v>2394</v>
      </c>
      <c r="H15" s="19">
        <v>2148</v>
      </c>
      <c r="I15" s="19">
        <v>537</v>
      </c>
      <c r="J15" s="19">
        <v>87</v>
      </c>
      <c r="K15" s="19">
        <v>0</v>
      </c>
      <c r="L15" s="19">
        <v>0</v>
      </c>
      <c r="M15" s="19">
        <v>622</v>
      </c>
      <c r="N15" s="19">
        <v>4</v>
      </c>
      <c r="O15" s="19">
        <v>4</v>
      </c>
      <c r="P15" s="19">
        <v>1</v>
      </c>
      <c r="Q15" s="19">
        <v>0</v>
      </c>
      <c r="R15" s="19">
        <v>1</v>
      </c>
      <c r="S15" s="19">
        <v>1</v>
      </c>
      <c r="T15" s="19">
        <v>16</v>
      </c>
      <c r="U15" s="19">
        <v>653</v>
      </c>
      <c r="V15" s="19">
        <v>592</v>
      </c>
      <c r="W15" s="19">
        <v>58</v>
      </c>
      <c r="X15" s="19">
        <v>2</v>
      </c>
      <c r="Y15" s="19">
        <v>1438</v>
      </c>
      <c r="Z15" s="19">
        <v>1630</v>
      </c>
      <c r="AA15" s="19">
        <v>287</v>
      </c>
      <c r="AB15" s="19">
        <v>0</v>
      </c>
      <c r="AC15" s="19">
        <v>0</v>
      </c>
      <c r="AD15" s="19">
        <v>0</v>
      </c>
      <c r="AE15" s="19">
        <v>281</v>
      </c>
      <c r="AF15" s="19">
        <v>461</v>
      </c>
      <c r="AG15" s="19">
        <v>53</v>
      </c>
      <c r="AH15" s="19">
        <v>1</v>
      </c>
      <c r="AI15" s="19">
        <v>0</v>
      </c>
      <c r="AJ15" s="19">
        <v>0</v>
      </c>
      <c r="AK15" s="19">
        <v>52</v>
      </c>
      <c r="AL15" s="19">
        <v>36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1</v>
      </c>
    </row>
    <row r="16" spans="2:50" ht="20.100000000000001" customHeight="1" thickBot="1" x14ac:dyDescent="0.25">
      <c r="B16" s="4" t="s">
        <v>26</v>
      </c>
      <c r="C16" s="19">
        <v>2579</v>
      </c>
      <c r="D16" s="19">
        <v>441</v>
      </c>
      <c r="E16" s="19">
        <v>177</v>
      </c>
      <c r="F16" s="19">
        <v>7</v>
      </c>
      <c r="G16" s="19">
        <v>3164</v>
      </c>
      <c r="H16" s="19">
        <v>1973</v>
      </c>
      <c r="I16" s="19">
        <v>1275</v>
      </c>
      <c r="J16" s="19">
        <v>186</v>
      </c>
      <c r="K16" s="19">
        <v>8</v>
      </c>
      <c r="L16" s="19">
        <v>1</v>
      </c>
      <c r="M16" s="19">
        <v>1458</v>
      </c>
      <c r="N16" s="19">
        <v>18</v>
      </c>
      <c r="O16" s="19">
        <v>8</v>
      </c>
      <c r="P16" s="19">
        <v>0</v>
      </c>
      <c r="Q16" s="19">
        <v>0</v>
      </c>
      <c r="R16" s="19">
        <v>0</v>
      </c>
      <c r="S16" s="19">
        <v>6</v>
      </c>
      <c r="T16" s="19">
        <v>19</v>
      </c>
      <c r="U16" s="19">
        <v>887</v>
      </c>
      <c r="V16" s="19">
        <v>253</v>
      </c>
      <c r="W16" s="19">
        <v>169</v>
      </c>
      <c r="X16" s="19">
        <v>4</v>
      </c>
      <c r="Y16" s="19">
        <v>1278</v>
      </c>
      <c r="Z16" s="19">
        <v>1407</v>
      </c>
      <c r="AA16" s="19">
        <v>213</v>
      </c>
      <c r="AB16" s="19">
        <v>0</v>
      </c>
      <c r="AC16" s="19">
        <v>0</v>
      </c>
      <c r="AD16" s="19">
        <v>2</v>
      </c>
      <c r="AE16" s="19">
        <v>221</v>
      </c>
      <c r="AF16" s="19">
        <v>456</v>
      </c>
      <c r="AG16" s="19">
        <v>196</v>
      </c>
      <c r="AH16" s="19">
        <v>2</v>
      </c>
      <c r="AI16" s="19">
        <v>0</v>
      </c>
      <c r="AJ16" s="19">
        <v>0</v>
      </c>
      <c r="AK16" s="19">
        <v>201</v>
      </c>
      <c r="AL16" s="19">
        <v>72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1</v>
      </c>
    </row>
    <row r="17" spans="2:50" ht="20.100000000000001" customHeight="1" thickBot="1" x14ac:dyDescent="0.25">
      <c r="B17" s="4" t="s">
        <v>27</v>
      </c>
      <c r="C17" s="19">
        <v>691</v>
      </c>
      <c r="D17" s="19">
        <v>56</v>
      </c>
      <c r="E17" s="19">
        <v>9</v>
      </c>
      <c r="F17" s="19">
        <v>6</v>
      </c>
      <c r="G17" s="19">
        <v>733</v>
      </c>
      <c r="H17" s="19">
        <v>595</v>
      </c>
      <c r="I17" s="19">
        <v>208</v>
      </c>
      <c r="J17" s="19">
        <v>39</v>
      </c>
      <c r="K17" s="19">
        <v>1</v>
      </c>
      <c r="L17" s="19">
        <v>1</v>
      </c>
      <c r="M17" s="19">
        <v>254</v>
      </c>
      <c r="N17" s="19">
        <v>6</v>
      </c>
      <c r="O17" s="19">
        <v>0</v>
      </c>
      <c r="P17" s="19">
        <v>0</v>
      </c>
      <c r="Q17" s="19">
        <v>0</v>
      </c>
      <c r="R17" s="19">
        <v>0</v>
      </c>
      <c r="S17" s="19">
        <v>1</v>
      </c>
      <c r="T17" s="19">
        <v>4</v>
      </c>
      <c r="U17" s="19">
        <v>355</v>
      </c>
      <c r="V17" s="19">
        <v>16</v>
      </c>
      <c r="W17" s="19">
        <v>8</v>
      </c>
      <c r="X17" s="19">
        <v>4</v>
      </c>
      <c r="Y17" s="19">
        <v>376</v>
      </c>
      <c r="Z17" s="19">
        <v>387</v>
      </c>
      <c r="AA17" s="19">
        <v>104</v>
      </c>
      <c r="AB17" s="19">
        <v>0</v>
      </c>
      <c r="AC17" s="19">
        <v>0</v>
      </c>
      <c r="AD17" s="19">
        <v>1</v>
      </c>
      <c r="AE17" s="19">
        <v>80</v>
      </c>
      <c r="AF17" s="19">
        <v>173</v>
      </c>
      <c r="AG17" s="19">
        <v>22</v>
      </c>
      <c r="AH17" s="19">
        <v>1</v>
      </c>
      <c r="AI17" s="19">
        <v>0</v>
      </c>
      <c r="AJ17" s="19">
        <v>0</v>
      </c>
      <c r="AK17" s="19">
        <v>22</v>
      </c>
      <c r="AL17" s="19">
        <v>22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2</v>
      </c>
      <c r="AT17" s="19">
        <v>0</v>
      </c>
      <c r="AU17" s="19">
        <v>0</v>
      </c>
      <c r="AV17" s="19">
        <v>0</v>
      </c>
      <c r="AW17" s="19">
        <v>0</v>
      </c>
      <c r="AX17" s="19">
        <v>3</v>
      </c>
    </row>
    <row r="18" spans="2:50" ht="20.100000000000001" customHeight="1" thickBot="1" x14ac:dyDescent="0.25">
      <c r="B18" s="4" t="s">
        <v>28</v>
      </c>
      <c r="C18" s="19">
        <v>1879</v>
      </c>
      <c r="D18" s="19">
        <v>79</v>
      </c>
      <c r="E18" s="19">
        <v>26</v>
      </c>
      <c r="F18" s="19">
        <v>0</v>
      </c>
      <c r="G18" s="19">
        <v>1979</v>
      </c>
      <c r="H18" s="19">
        <v>2680</v>
      </c>
      <c r="I18" s="19">
        <v>493</v>
      </c>
      <c r="J18" s="19">
        <v>30</v>
      </c>
      <c r="K18" s="19">
        <v>6</v>
      </c>
      <c r="L18" s="19">
        <v>0</v>
      </c>
      <c r="M18" s="19">
        <v>520</v>
      </c>
      <c r="N18" s="19">
        <v>98</v>
      </c>
      <c r="O18" s="19">
        <v>3</v>
      </c>
      <c r="P18" s="19">
        <v>0</v>
      </c>
      <c r="Q18" s="19">
        <v>0</v>
      </c>
      <c r="R18" s="19">
        <v>0</v>
      </c>
      <c r="S18" s="19">
        <v>7</v>
      </c>
      <c r="T18" s="19">
        <v>17</v>
      </c>
      <c r="U18" s="19">
        <v>965</v>
      </c>
      <c r="V18" s="19">
        <v>48</v>
      </c>
      <c r="W18" s="19">
        <v>19</v>
      </c>
      <c r="X18" s="19">
        <v>0</v>
      </c>
      <c r="Y18" s="19">
        <v>1044</v>
      </c>
      <c r="Z18" s="19">
        <v>1854</v>
      </c>
      <c r="AA18" s="19">
        <v>347</v>
      </c>
      <c r="AB18" s="19">
        <v>0</v>
      </c>
      <c r="AC18" s="19">
        <v>0</v>
      </c>
      <c r="AD18" s="19">
        <v>0</v>
      </c>
      <c r="AE18" s="19">
        <v>332</v>
      </c>
      <c r="AF18" s="19">
        <v>662</v>
      </c>
      <c r="AG18" s="19">
        <v>71</v>
      </c>
      <c r="AH18" s="19">
        <v>1</v>
      </c>
      <c r="AI18" s="19">
        <v>1</v>
      </c>
      <c r="AJ18" s="19">
        <v>0</v>
      </c>
      <c r="AK18" s="19">
        <v>75</v>
      </c>
      <c r="AL18" s="19">
        <v>43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1</v>
      </c>
      <c r="AX18" s="19">
        <v>6</v>
      </c>
    </row>
    <row r="19" spans="2:50" ht="20.100000000000001" customHeight="1" thickBot="1" x14ac:dyDescent="0.25">
      <c r="B19" s="4" t="s">
        <v>29</v>
      </c>
      <c r="C19" s="19">
        <v>1797</v>
      </c>
      <c r="D19" s="19">
        <v>127</v>
      </c>
      <c r="E19" s="19">
        <v>85</v>
      </c>
      <c r="F19" s="19">
        <v>16</v>
      </c>
      <c r="G19" s="19">
        <v>1914</v>
      </c>
      <c r="H19" s="19">
        <v>4139</v>
      </c>
      <c r="I19" s="19">
        <v>673</v>
      </c>
      <c r="J19" s="19">
        <v>72</v>
      </c>
      <c r="K19" s="19">
        <v>6</v>
      </c>
      <c r="L19" s="19">
        <v>3</v>
      </c>
      <c r="M19" s="19">
        <v>749</v>
      </c>
      <c r="N19" s="19">
        <v>25</v>
      </c>
      <c r="O19" s="19">
        <v>1</v>
      </c>
      <c r="P19" s="19">
        <v>0</v>
      </c>
      <c r="Q19" s="19">
        <v>0</v>
      </c>
      <c r="R19" s="19">
        <v>0</v>
      </c>
      <c r="S19" s="19">
        <v>0</v>
      </c>
      <c r="T19" s="19">
        <v>13</v>
      </c>
      <c r="U19" s="19">
        <v>775</v>
      </c>
      <c r="V19" s="19">
        <v>55</v>
      </c>
      <c r="W19" s="19">
        <v>79</v>
      </c>
      <c r="X19" s="19">
        <v>7</v>
      </c>
      <c r="Y19" s="19">
        <v>825</v>
      </c>
      <c r="Z19" s="19">
        <v>2962</v>
      </c>
      <c r="AA19" s="19">
        <v>273</v>
      </c>
      <c r="AB19" s="19">
        <v>0</v>
      </c>
      <c r="AC19" s="19">
        <v>0</v>
      </c>
      <c r="AD19" s="19">
        <v>6</v>
      </c>
      <c r="AE19" s="19">
        <v>259</v>
      </c>
      <c r="AF19" s="19">
        <v>1057</v>
      </c>
      <c r="AG19" s="19">
        <v>74</v>
      </c>
      <c r="AH19" s="19">
        <v>0</v>
      </c>
      <c r="AI19" s="19">
        <v>0</v>
      </c>
      <c r="AJ19" s="19">
        <v>0</v>
      </c>
      <c r="AK19" s="19">
        <v>81</v>
      </c>
      <c r="AL19" s="19">
        <v>76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1</v>
      </c>
      <c r="AT19" s="19">
        <v>0</v>
      </c>
      <c r="AU19" s="19">
        <v>0</v>
      </c>
      <c r="AV19" s="19">
        <v>0</v>
      </c>
      <c r="AW19" s="19">
        <v>0</v>
      </c>
      <c r="AX19" s="19">
        <v>6</v>
      </c>
    </row>
    <row r="20" spans="2:50" ht="20.100000000000001" customHeight="1" thickBot="1" x14ac:dyDescent="0.25">
      <c r="B20" s="4" t="s">
        <v>30</v>
      </c>
      <c r="C20" s="19">
        <v>7559</v>
      </c>
      <c r="D20" s="19">
        <v>523</v>
      </c>
      <c r="E20" s="19">
        <v>366</v>
      </c>
      <c r="F20" s="19">
        <v>49</v>
      </c>
      <c r="G20" s="19">
        <v>8615</v>
      </c>
      <c r="H20" s="19">
        <v>10664</v>
      </c>
      <c r="I20" s="19">
        <v>2548</v>
      </c>
      <c r="J20" s="19">
        <v>214</v>
      </c>
      <c r="K20" s="19">
        <v>5</v>
      </c>
      <c r="L20" s="19">
        <v>2</v>
      </c>
      <c r="M20" s="19">
        <v>2767</v>
      </c>
      <c r="N20" s="19">
        <v>52</v>
      </c>
      <c r="O20" s="19">
        <v>50</v>
      </c>
      <c r="P20" s="19">
        <v>0</v>
      </c>
      <c r="Q20" s="19">
        <v>1</v>
      </c>
      <c r="R20" s="19">
        <v>0</v>
      </c>
      <c r="S20" s="19">
        <v>46</v>
      </c>
      <c r="T20" s="19">
        <v>176</v>
      </c>
      <c r="U20" s="19">
        <v>3009</v>
      </c>
      <c r="V20" s="19">
        <v>308</v>
      </c>
      <c r="W20" s="19">
        <v>360</v>
      </c>
      <c r="X20" s="19">
        <v>32</v>
      </c>
      <c r="Y20" s="19">
        <v>3845</v>
      </c>
      <c r="Z20" s="19">
        <v>7184</v>
      </c>
      <c r="AA20" s="19">
        <v>1798</v>
      </c>
      <c r="AB20" s="19">
        <v>0</v>
      </c>
      <c r="AC20" s="19">
        <v>0</v>
      </c>
      <c r="AD20" s="19">
        <v>14</v>
      </c>
      <c r="AE20" s="19">
        <v>1778</v>
      </c>
      <c r="AF20" s="19">
        <v>2998</v>
      </c>
      <c r="AG20" s="19">
        <v>146</v>
      </c>
      <c r="AH20" s="19">
        <v>1</v>
      </c>
      <c r="AI20" s="19">
        <v>0</v>
      </c>
      <c r="AJ20" s="19">
        <v>1</v>
      </c>
      <c r="AK20" s="19">
        <v>173</v>
      </c>
      <c r="AL20" s="19">
        <v>196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8</v>
      </c>
      <c r="AT20" s="19">
        <v>0</v>
      </c>
      <c r="AU20" s="19">
        <v>0</v>
      </c>
      <c r="AV20" s="19">
        <v>0</v>
      </c>
      <c r="AW20" s="19">
        <v>6</v>
      </c>
      <c r="AX20" s="19">
        <v>58</v>
      </c>
    </row>
    <row r="21" spans="2:50" ht="20.100000000000001" customHeight="1" thickBot="1" x14ac:dyDescent="0.25">
      <c r="B21" s="4" t="s">
        <v>31</v>
      </c>
      <c r="C21" s="19">
        <v>7464</v>
      </c>
      <c r="D21" s="19">
        <v>445</v>
      </c>
      <c r="E21" s="19">
        <v>415</v>
      </c>
      <c r="F21" s="19">
        <v>91</v>
      </c>
      <c r="G21" s="19">
        <v>8636</v>
      </c>
      <c r="H21" s="19">
        <v>6663</v>
      </c>
      <c r="I21" s="19">
        <v>2093</v>
      </c>
      <c r="J21" s="19">
        <v>205</v>
      </c>
      <c r="K21" s="19">
        <v>32</v>
      </c>
      <c r="L21" s="19">
        <v>3</v>
      </c>
      <c r="M21" s="19">
        <v>2342</v>
      </c>
      <c r="N21" s="19">
        <v>42</v>
      </c>
      <c r="O21" s="19">
        <v>21</v>
      </c>
      <c r="P21" s="19">
        <v>1</v>
      </c>
      <c r="Q21" s="19">
        <v>0</v>
      </c>
      <c r="R21" s="19">
        <v>0</v>
      </c>
      <c r="S21" s="19">
        <v>20</v>
      </c>
      <c r="T21" s="19">
        <v>78</v>
      </c>
      <c r="U21" s="19">
        <v>3887</v>
      </c>
      <c r="V21" s="19">
        <v>231</v>
      </c>
      <c r="W21" s="19">
        <v>381</v>
      </c>
      <c r="X21" s="19">
        <v>78</v>
      </c>
      <c r="Y21" s="19">
        <v>4769</v>
      </c>
      <c r="Z21" s="19">
        <v>4218</v>
      </c>
      <c r="AA21" s="19">
        <v>1172</v>
      </c>
      <c r="AB21" s="19">
        <v>0</v>
      </c>
      <c r="AC21" s="19">
        <v>0</v>
      </c>
      <c r="AD21" s="19">
        <v>6</v>
      </c>
      <c r="AE21" s="19">
        <v>1175</v>
      </c>
      <c r="AF21" s="19">
        <v>2088</v>
      </c>
      <c r="AG21" s="19">
        <v>280</v>
      </c>
      <c r="AH21" s="19">
        <v>8</v>
      </c>
      <c r="AI21" s="19">
        <v>2</v>
      </c>
      <c r="AJ21" s="19">
        <v>3</v>
      </c>
      <c r="AK21" s="19">
        <v>323</v>
      </c>
      <c r="AL21" s="19">
        <v>207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11</v>
      </c>
      <c r="AT21" s="19">
        <v>0</v>
      </c>
      <c r="AU21" s="19">
        <v>0</v>
      </c>
      <c r="AV21" s="19">
        <v>1</v>
      </c>
      <c r="AW21" s="19">
        <v>7</v>
      </c>
      <c r="AX21" s="19">
        <v>30</v>
      </c>
    </row>
    <row r="22" spans="2:50" ht="20.100000000000001" customHeight="1" thickBot="1" x14ac:dyDescent="0.25">
      <c r="B22" s="4" t="s">
        <v>32</v>
      </c>
      <c r="C22" s="19">
        <v>902</v>
      </c>
      <c r="D22" s="19">
        <v>124</v>
      </c>
      <c r="E22" s="19">
        <v>13</v>
      </c>
      <c r="F22" s="19">
        <v>0</v>
      </c>
      <c r="G22" s="19">
        <v>1107</v>
      </c>
      <c r="H22" s="19">
        <v>1218</v>
      </c>
      <c r="I22" s="19">
        <v>307</v>
      </c>
      <c r="J22" s="19">
        <v>15</v>
      </c>
      <c r="K22" s="19">
        <v>0</v>
      </c>
      <c r="L22" s="19">
        <v>0</v>
      </c>
      <c r="M22" s="19">
        <v>327</v>
      </c>
      <c r="N22" s="19">
        <v>4</v>
      </c>
      <c r="O22" s="19">
        <v>4</v>
      </c>
      <c r="P22" s="19">
        <v>0</v>
      </c>
      <c r="Q22" s="19">
        <v>0</v>
      </c>
      <c r="R22" s="19">
        <v>0</v>
      </c>
      <c r="S22" s="19">
        <v>0</v>
      </c>
      <c r="T22" s="19">
        <v>8</v>
      </c>
      <c r="U22" s="19">
        <v>406</v>
      </c>
      <c r="V22" s="19">
        <v>109</v>
      </c>
      <c r="W22" s="19">
        <v>13</v>
      </c>
      <c r="X22" s="19">
        <v>0</v>
      </c>
      <c r="Y22" s="19">
        <v>597</v>
      </c>
      <c r="Z22" s="19">
        <v>799</v>
      </c>
      <c r="AA22" s="19">
        <v>148</v>
      </c>
      <c r="AB22" s="19">
        <v>0</v>
      </c>
      <c r="AC22" s="19">
        <v>0</v>
      </c>
      <c r="AD22" s="19">
        <v>0</v>
      </c>
      <c r="AE22" s="19">
        <v>136</v>
      </c>
      <c r="AF22" s="19">
        <v>390</v>
      </c>
      <c r="AG22" s="19">
        <v>37</v>
      </c>
      <c r="AH22" s="19">
        <v>0</v>
      </c>
      <c r="AI22" s="19">
        <v>0</v>
      </c>
      <c r="AJ22" s="19">
        <v>0</v>
      </c>
      <c r="AK22" s="19">
        <v>46</v>
      </c>
      <c r="AL22" s="19">
        <v>17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1</v>
      </c>
      <c r="AX22" s="19">
        <v>0</v>
      </c>
    </row>
    <row r="23" spans="2:50" ht="20.100000000000001" customHeight="1" thickBot="1" x14ac:dyDescent="0.25">
      <c r="B23" s="4" t="s">
        <v>33</v>
      </c>
      <c r="C23" s="19">
        <v>2053</v>
      </c>
      <c r="D23" s="19">
        <v>163</v>
      </c>
      <c r="E23" s="19">
        <v>116</v>
      </c>
      <c r="F23" s="19">
        <v>46</v>
      </c>
      <c r="G23" s="19">
        <v>2504</v>
      </c>
      <c r="H23" s="19">
        <v>4419</v>
      </c>
      <c r="I23" s="19">
        <v>554</v>
      </c>
      <c r="J23" s="19">
        <v>61</v>
      </c>
      <c r="K23" s="19">
        <v>26</v>
      </c>
      <c r="L23" s="19">
        <v>0</v>
      </c>
      <c r="M23" s="19">
        <v>638</v>
      </c>
      <c r="N23" s="19">
        <v>19</v>
      </c>
      <c r="O23" s="19">
        <v>5</v>
      </c>
      <c r="P23" s="19">
        <v>1</v>
      </c>
      <c r="Q23" s="19">
        <v>0</v>
      </c>
      <c r="R23" s="19">
        <v>0</v>
      </c>
      <c r="S23" s="19">
        <v>7</v>
      </c>
      <c r="T23" s="19">
        <v>15</v>
      </c>
      <c r="U23" s="19">
        <v>1083</v>
      </c>
      <c r="V23" s="19">
        <v>89</v>
      </c>
      <c r="W23" s="19">
        <v>90</v>
      </c>
      <c r="X23" s="19">
        <v>44</v>
      </c>
      <c r="Y23" s="19">
        <v>1445</v>
      </c>
      <c r="Z23" s="19">
        <v>3364</v>
      </c>
      <c r="AA23" s="19">
        <v>336</v>
      </c>
      <c r="AB23" s="19">
        <v>0</v>
      </c>
      <c r="AC23" s="19">
        <v>0</v>
      </c>
      <c r="AD23" s="19">
        <v>0</v>
      </c>
      <c r="AE23" s="19">
        <v>329</v>
      </c>
      <c r="AF23" s="19">
        <v>929</v>
      </c>
      <c r="AG23" s="19">
        <v>73</v>
      </c>
      <c r="AH23" s="19">
        <v>12</v>
      </c>
      <c r="AI23" s="19">
        <v>0</v>
      </c>
      <c r="AJ23" s="19">
        <v>2</v>
      </c>
      <c r="AK23" s="19">
        <v>83</v>
      </c>
      <c r="AL23" s="19">
        <v>85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2</v>
      </c>
      <c r="AT23" s="19">
        <v>0</v>
      </c>
      <c r="AU23" s="19">
        <v>0</v>
      </c>
      <c r="AV23" s="19">
        <v>0</v>
      </c>
      <c r="AW23" s="19">
        <v>2</v>
      </c>
      <c r="AX23" s="19">
        <v>7</v>
      </c>
    </row>
    <row r="24" spans="2:50" ht="20.100000000000001" customHeight="1" thickBot="1" x14ac:dyDescent="0.25">
      <c r="B24" s="4" t="s">
        <v>34</v>
      </c>
      <c r="C24" s="19">
        <v>8454</v>
      </c>
      <c r="D24" s="19">
        <v>969</v>
      </c>
      <c r="E24" s="19">
        <v>650</v>
      </c>
      <c r="F24" s="19">
        <v>149</v>
      </c>
      <c r="G24" s="19">
        <v>10415</v>
      </c>
      <c r="H24" s="19">
        <v>6632</v>
      </c>
      <c r="I24" s="19">
        <v>1681</v>
      </c>
      <c r="J24" s="19">
        <v>233</v>
      </c>
      <c r="K24" s="19">
        <v>9</v>
      </c>
      <c r="L24" s="19">
        <v>2</v>
      </c>
      <c r="M24" s="19">
        <v>1924</v>
      </c>
      <c r="N24" s="19">
        <v>9</v>
      </c>
      <c r="O24" s="19">
        <v>22</v>
      </c>
      <c r="P24" s="19">
        <v>1</v>
      </c>
      <c r="Q24" s="19">
        <v>0</v>
      </c>
      <c r="R24" s="19">
        <v>1</v>
      </c>
      <c r="S24" s="19">
        <v>15</v>
      </c>
      <c r="T24" s="19">
        <v>61</v>
      </c>
      <c r="U24" s="19">
        <v>5112</v>
      </c>
      <c r="V24" s="19">
        <v>726</v>
      </c>
      <c r="W24" s="19">
        <v>637</v>
      </c>
      <c r="X24" s="19">
        <v>134</v>
      </c>
      <c r="Y24" s="19">
        <v>6556</v>
      </c>
      <c r="Z24" s="19">
        <v>4655</v>
      </c>
      <c r="AA24" s="19">
        <v>1439</v>
      </c>
      <c r="AB24" s="19">
        <v>0</v>
      </c>
      <c r="AC24" s="19">
        <v>0</v>
      </c>
      <c r="AD24" s="19">
        <v>11</v>
      </c>
      <c r="AE24" s="19">
        <v>1688</v>
      </c>
      <c r="AF24" s="19">
        <v>1775</v>
      </c>
      <c r="AG24" s="19">
        <v>193</v>
      </c>
      <c r="AH24" s="19">
        <v>9</v>
      </c>
      <c r="AI24" s="19">
        <v>4</v>
      </c>
      <c r="AJ24" s="19">
        <v>1</v>
      </c>
      <c r="AK24" s="19">
        <v>228</v>
      </c>
      <c r="AL24" s="19">
        <v>113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7</v>
      </c>
      <c r="AT24" s="19">
        <v>0</v>
      </c>
      <c r="AU24" s="19">
        <v>0</v>
      </c>
      <c r="AV24" s="19">
        <v>0</v>
      </c>
      <c r="AW24" s="19">
        <v>4</v>
      </c>
      <c r="AX24" s="19">
        <v>19</v>
      </c>
    </row>
    <row r="25" spans="2:50" ht="20.100000000000001" customHeight="1" thickBot="1" x14ac:dyDescent="0.25">
      <c r="B25" s="4" t="s">
        <v>35</v>
      </c>
      <c r="C25" s="19">
        <v>2008</v>
      </c>
      <c r="D25" s="19">
        <v>294</v>
      </c>
      <c r="E25" s="19">
        <v>119</v>
      </c>
      <c r="F25" s="19">
        <v>29</v>
      </c>
      <c r="G25" s="19">
        <v>2574</v>
      </c>
      <c r="H25" s="19">
        <v>2759</v>
      </c>
      <c r="I25" s="19">
        <v>746</v>
      </c>
      <c r="J25" s="19">
        <v>167</v>
      </c>
      <c r="K25" s="19">
        <v>2</v>
      </c>
      <c r="L25" s="19">
        <v>4</v>
      </c>
      <c r="M25" s="19">
        <v>916</v>
      </c>
      <c r="N25" s="19">
        <v>13</v>
      </c>
      <c r="O25" s="19">
        <v>6</v>
      </c>
      <c r="P25" s="19">
        <v>1</v>
      </c>
      <c r="Q25" s="19">
        <v>0</v>
      </c>
      <c r="R25" s="19">
        <v>0</v>
      </c>
      <c r="S25" s="19">
        <v>9</v>
      </c>
      <c r="T25" s="19">
        <v>15</v>
      </c>
      <c r="U25" s="19">
        <v>929</v>
      </c>
      <c r="V25" s="19">
        <v>126</v>
      </c>
      <c r="W25" s="19">
        <v>117</v>
      </c>
      <c r="X25" s="19">
        <v>21</v>
      </c>
      <c r="Y25" s="19">
        <v>1327</v>
      </c>
      <c r="Z25" s="19">
        <v>2144</v>
      </c>
      <c r="AA25" s="19">
        <v>231</v>
      </c>
      <c r="AB25" s="19">
        <v>0</v>
      </c>
      <c r="AC25" s="19">
        <v>0</v>
      </c>
      <c r="AD25" s="19">
        <v>4</v>
      </c>
      <c r="AE25" s="19">
        <v>228</v>
      </c>
      <c r="AF25" s="19">
        <v>434</v>
      </c>
      <c r="AG25" s="19">
        <v>96</v>
      </c>
      <c r="AH25" s="19">
        <v>0</v>
      </c>
      <c r="AI25" s="19">
        <v>0</v>
      </c>
      <c r="AJ25" s="19">
        <v>0</v>
      </c>
      <c r="AK25" s="19">
        <v>94</v>
      </c>
      <c r="AL25" s="19">
        <v>150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3</v>
      </c>
    </row>
    <row r="26" spans="2:50" ht="20.100000000000001" customHeight="1" thickBot="1" x14ac:dyDescent="0.25">
      <c r="B26" s="4" t="s">
        <v>36</v>
      </c>
      <c r="C26" s="19">
        <v>1106</v>
      </c>
      <c r="D26" s="19">
        <v>55</v>
      </c>
      <c r="E26" s="19">
        <v>213</v>
      </c>
      <c r="F26" s="19">
        <v>12</v>
      </c>
      <c r="G26" s="19">
        <v>1314</v>
      </c>
      <c r="H26" s="19">
        <v>893</v>
      </c>
      <c r="I26" s="19">
        <v>149</v>
      </c>
      <c r="J26" s="19">
        <v>0</v>
      </c>
      <c r="K26" s="19">
        <v>0</v>
      </c>
      <c r="L26" s="19">
        <v>0</v>
      </c>
      <c r="M26" s="19">
        <v>148</v>
      </c>
      <c r="N26" s="19">
        <v>8</v>
      </c>
      <c r="O26" s="19">
        <v>4</v>
      </c>
      <c r="P26" s="19">
        <v>0</v>
      </c>
      <c r="Q26" s="19">
        <v>0</v>
      </c>
      <c r="R26" s="19">
        <v>0</v>
      </c>
      <c r="S26" s="19">
        <v>0</v>
      </c>
      <c r="T26" s="19">
        <v>16</v>
      </c>
      <c r="U26" s="19">
        <v>828</v>
      </c>
      <c r="V26" s="19">
        <v>55</v>
      </c>
      <c r="W26" s="19">
        <v>213</v>
      </c>
      <c r="X26" s="19">
        <v>0</v>
      </c>
      <c r="Y26" s="19">
        <v>1075</v>
      </c>
      <c r="Z26" s="19">
        <v>650</v>
      </c>
      <c r="AA26" s="19">
        <v>103</v>
      </c>
      <c r="AB26" s="19">
        <v>0</v>
      </c>
      <c r="AC26" s="19">
        <v>0</v>
      </c>
      <c r="AD26" s="19">
        <v>11</v>
      </c>
      <c r="AE26" s="19">
        <v>73</v>
      </c>
      <c r="AF26" s="19">
        <v>177</v>
      </c>
      <c r="AG26" s="19">
        <v>22</v>
      </c>
      <c r="AH26" s="19">
        <v>0</v>
      </c>
      <c r="AI26" s="19">
        <v>0</v>
      </c>
      <c r="AJ26" s="19">
        <v>1</v>
      </c>
      <c r="AK26" s="19">
        <v>16</v>
      </c>
      <c r="AL26" s="19">
        <v>42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2</v>
      </c>
      <c r="AX26" s="19">
        <v>0</v>
      </c>
    </row>
    <row r="27" spans="2:50" ht="20.100000000000001" customHeight="1" thickBot="1" x14ac:dyDescent="0.25">
      <c r="B27" s="5" t="s">
        <v>37</v>
      </c>
      <c r="C27" s="19">
        <v>1831</v>
      </c>
      <c r="D27" s="19">
        <v>165</v>
      </c>
      <c r="E27" s="19">
        <v>40</v>
      </c>
      <c r="F27" s="19">
        <v>0</v>
      </c>
      <c r="G27" s="19">
        <v>1888</v>
      </c>
      <c r="H27" s="19">
        <v>2928</v>
      </c>
      <c r="I27" s="19">
        <v>521</v>
      </c>
      <c r="J27" s="19">
        <v>81</v>
      </c>
      <c r="K27" s="19">
        <v>4</v>
      </c>
      <c r="L27" s="19">
        <v>0</v>
      </c>
      <c r="M27" s="19">
        <v>606</v>
      </c>
      <c r="N27" s="19">
        <v>15</v>
      </c>
      <c r="O27" s="19">
        <v>2</v>
      </c>
      <c r="P27" s="19">
        <v>0</v>
      </c>
      <c r="Q27" s="19">
        <v>0</v>
      </c>
      <c r="R27" s="19">
        <v>0</v>
      </c>
      <c r="S27" s="19">
        <v>3</v>
      </c>
      <c r="T27" s="19">
        <v>14</v>
      </c>
      <c r="U27" s="19">
        <v>1006</v>
      </c>
      <c r="V27" s="19">
        <v>84</v>
      </c>
      <c r="W27" s="19">
        <v>36</v>
      </c>
      <c r="X27" s="19">
        <v>0</v>
      </c>
      <c r="Y27" s="19">
        <v>867</v>
      </c>
      <c r="Z27" s="19">
        <v>2336</v>
      </c>
      <c r="AA27" s="19">
        <v>250</v>
      </c>
      <c r="AB27" s="19">
        <v>0</v>
      </c>
      <c r="AC27" s="19">
        <v>0</v>
      </c>
      <c r="AD27" s="19">
        <v>0</v>
      </c>
      <c r="AE27" s="19">
        <v>359</v>
      </c>
      <c r="AF27" s="19">
        <v>530</v>
      </c>
      <c r="AG27" s="19">
        <v>52</v>
      </c>
      <c r="AH27" s="19">
        <v>0</v>
      </c>
      <c r="AI27" s="19">
        <v>0</v>
      </c>
      <c r="AJ27" s="19">
        <v>0</v>
      </c>
      <c r="AK27" s="19">
        <v>53</v>
      </c>
      <c r="AL27" s="19">
        <v>33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</row>
    <row r="28" spans="2:50" ht="20.100000000000001" customHeight="1" thickBot="1" x14ac:dyDescent="0.25">
      <c r="B28" s="6" t="s">
        <v>38</v>
      </c>
      <c r="C28" s="20">
        <v>240</v>
      </c>
      <c r="D28" s="20">
        <v>53</v>
      </c>
      <c r="E28" s="20">
        <v>0</v>
      </c>
      <c r="F28" s="20">
        <v>0</v>
      </c>
      <c r="G28" s="20">
        <v>286</v>
      </c>
      <c r="H28" s="20">
        <v>579</v>
      </c>
      <c r="I28" s="20">
        <v>83</v>
      </c>
      <c r="J28" s="20">
        <v>52</v>
      </c>
      <c r="K28" s="20">
        <v>0</v>
      </c>
      <c r="L28" s="20">
        <v>0</v>
      </c>
      <c r="M28" s="20">
        <v>137</v>
      </c>
      <c r="N28" s="20">
        <v>0</v>
      </c>
      <c r="O28" s="20">
        <v>1</v>
      </c>
      <c r="P28" s="20">
        <v>0</v>
      </c>
      <c r="Q28" s="20">
        <v>0</v>
      </c>
      <c r="R28" s="20">
        <v>0</v>
      </c>
      <c r="S28" s="20">
        <v>0</v>
      </c>
      <c r="T28" s="20">
        <v>5</v>
      </c>
      <c r="U28" s="20">
        <v>88</v>
      </c>
      <c r="V28" s="20">
        <v>1</v>
      </c>
      <c r="W28" s="20">
        <v>0</v>
      </c>
      <c r="X28" s="20">
        <v>0</v>
      </c>
      <c r="Y28" s="20">
        <v>82</v>
      </c>
      <c r="Z28" s="20">
        <v>468</v>
      </c>
      <c r="AA28" s="20">
        <v>61</v>
      </c>
      <c r="AB28" s="20">
        <v>0</v>
      </c>
      <c r="AC28" s="20">
        <v>0</v>
      </c>
      <c r="AD28" s="20">
        <v>0</v>
      </c>
      <c r="AE28" s="20">
        <v>59</v>
      </c>
      <c r="AF28" s="20">
        <v>102</v>
      </c>
      <c r="AG28" s="20">
        <v>7</v>
      </c>
      <c r="AH28" s="20">
        <v>0</v>
      </c>
      <c r="AI28" s="20">
        <v>0</v>
      </c>
      <c r="AJ28" s="20">
        <v>0</v>
      </c>
      <c r="AK28" s="20">
        <v>7</v>
      </c>
      <c r="AL28" s="20">
        <v>4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1</v>
      </c>
      <c r="AX28" s="20">
        <v>0</v>
      </c>
    </row>
    <row r="29" spans="2:50" ht="20.100000000000001" customHeight="1" thickBot="1" x14ac:dyDescent="0.25">
      <c r="B29" s="7" t="s">
        <v>39</v>
      </c>
      <c r="C29" s="9">
        <f>SUM(C12:C28)</f>
        <v>52386</v>
      </c>
      <c r="D29" s="9">
        <f t="shared" ref="D29:AX29" si="0">SUM(D12:D28)</f>
        <v>5937</v>
      </c>
      <c r="E29" s="9">
        <f t="shared" si="0"/>
        <v>3379</v>
      </c>
      <c r="F29" s="9">
        <f t="shared" si="0"/>
        <v>483</v>
      </c>
      <c r="G29" s="9">
        <f t="shared" si="0"/>
        <v>62759</v>
      </c>
      <c r="H29" s="9">
        <f t="shared" si="0"/>
        <v>61102</v>
      </c>
      <c r="I29" s="9">
        <f t="shared" si="0"/>
        <v>15559</v>
      </c>
      <c r="J29" s="9">
        <f t="shared" si="0"/>
        <v>2084</v>
      </c>
      <c r="K29" s="9">
        <f t="shared" si="0"/>
        <v>120</v>
      </c>
      <c r="L29" s="9">
        <f t="shared" si="0"/>
        <v>22</v>
      </c>
      <c r="M29" s="9">
        <f t="shared" si="0"/>
        <v>17798</v>
      </c>
      <c r="N29" s="9">
        <f t="shared" si="0"/>
        <v>385</v>
      </c>
      <c r="O29" s="9">
        <f t="shared" si="0"/>
        <v>156</v>
      </c>
      <c r="P29" s="9">
        <f t="shared" si="0"/>
        <v>5</v>
      </c>
      <c r="Q29" s="9">
        <f t="shared" si="0"/>
        <v>1</v>
      </c>
      <c r="R29" s="9">
        <f t="shared" si="0"/>
        <v>2</v>
      </c>
      <c r="S29" s="9">
        <f t="shared" si="0"/>
        <v>136</v>
      </c>
      <c r="T29" s="9">
        <f t="shared" si="0"/>
        <v>532</v>
      </c>
      <c r="U29" s="9">
        <f t="shared" si="0"/>
        <v>25923</v>
      </c>
      <c r="V29" s="9">
        <f t="shared" si="0"/>
        <v>3803</v>
      </c>
      <c r="W29" s="9">
        <f t="shared" si="0"/>
        <v>3250</v>
      </c>
      <c r="X29" s="9">
        <f t="shared" si="0"/>
        <v>368</v>
      </c>
      <c r="Y29" s="9">
        <f t="shared" si="0"/>
        <v>33756</v>
      </c>
      <c r="Z29" s="9">
        <f t="shared" si="0"/>
        <v>42574</v>
      </c>
      <c r="AA29" s="9">
        <f t="shared" si="0"/>
        <v>8787</v>
      </c>
      <c r="AB29" s="9">
        <f t="shared" si="0"/>
        <v>0</v>
      </c>
      <c r="AC29" s="9">
        <f t="shared" si="0"/>
        <v>0</v>
      </c>
      <c r="AD29" s="9">
        <f t="shared" si="0"/>
        <v>80</v>
      </c>
      <c r="AE29" s="9">
        <f t="shared" si="0"/>
        <v>9011</v>
      </c>
      <c r="AF29" s="9">
        <f t="shared" si="0"/>
        <v>15915</v>
      </c>
      <c r="AG29" s="9">
        <f t="shared" si="0"/>
        <v>1920</v>
      </c>
      <c r="AH29" s="9">
        <f t="shared" si="0"/>
        <v>45</v>
      </c>
      <c r="AI29" s="9">
        <f t="shared" si="0"/>
        <v>8</v>
      </c>
      <c r="AJ29" s="9">
        <f t="shared" si="0"/>
        <v>10</v>
      </c>
      <c r="AK29" s="9">
        <f t="shared" si="0"/>
        <v>2030</v>
      </c>
      <c r="AL29" s="9">
        <f t="shared" si="0"/>
        <v>1537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41</v>
      </c>
      <c r="AT29" s="9">
        <f t="shared" si="0"/>
        <v>0</v>
      </c>
      <c r="AU29" s="9">
        <f t="shared" si="0"/>
        <v>0</v>
      </c>
      <c r="AV29" s="9">
        <f t="shared" si="0"/>
        <v>1</v>
      </c>
      <c r="AW29" s="9">
        <f t="shared" si="0"/>
        <v>28</v>
      </c>
      <c r="AX29" s="9">
        <f t="shared" si="0"/>
        <v>159</v>
      </c>
    </row>
    <row r="30" spans="2:50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D10:E10"/>
    <mergeCell ref="C10:C11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AB4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7" width="14.125" bestFit="1" customWidth="1"/>
    <col min="18" max="18" width="21.625" hidden="1" customWidth="1"/>
    <col min="19" max="19" width="13.375" hidden="1" customWidth="1"/>
    <col min="20" max="26" width="15" customWidth="1"/>
  </cols>
  <sheetData>
    <row r="9" spans="2:26" ht="48.2" customHeight="1" x14ac:dyDescent="0.2">
      <c r="B9" s="10"/>
      <c r="C9" s="84" t="s">
        <v>175</v>
      </c>
      <c r="D9" s="84" t="s">
        <v>176</v>
      </c>
      <c r="E9" s="84" t="s">
        <v>177</v>
      </c>
      <c r="F9" s="84" t="s">
        <v>263</v>
      </c>
      <c r="G9" s="85" t="s">
        <v>178</v>
      </c>
      <c r="H9" s="84" t="s">
        <v>200</v>
      </c>
      <c r="I9" s="84" t="s">
        <v>179</v>
      </c>
      <c r="J9" s="84" t="s">
        <v>180</v>
      </c>
      <c r="K9" s="87"/>
      <c r="L9" s="87"/>
      <c r="M9" s="84" t="s">
        <v>181</v>
      </c>
      <c r="N9" s="84" t="s">
        <v>182</v>
      </c>
      <c r="O9" s="84" t="s">
        <v>183</v>
      </c>
      <c r="P9" s="87" t="s">
        <v>184</v>
      </c>
      <c r="Q9" s="87" t="s">
        <v>185</v>
      </c>
      <c r="R9" s="84" t="s">
        <v>186</v>
      </c>
      <c r="S9" s="84" t="s">
        <v>187</v>
      </c>
      <c r="T9" s="84" t="s">
        <v>188</v>
      </c>
      <c r="U9" s="84" t="s">
        <v>189</v>
      </c>
      <c r="V9" s="84" t="s">
        <v>190</v>
      </c>
      <c r="W9" s="84" t="s">
        <v>191</v>
      </c>
      <c r="X9" s="84" t="s">
        <v>192</v>
      </c>
      <c r="Y9" s="84" t="s">
        <v>193</v>
      </c>
      <c r="Z9" s="84" t="s">
        <v>194</v>
      </c>
    </row>
    <row r="10" spans="2:26" ht="73.5" customHeight="1" thickBot="1" x14ac:dyDescent="0.25">
      <c r="B10" s="10"/>
      <c r="C10" s="84"/>
      <c r="D10" s="84"/>
      <c r="E10" s="84"/>
      <c r="F10" s="84"/>
      <c r="G10" s="86"/>
      <c r="H10" s="84"/>
      <c r="I10" s="84"/>
      <c r="J10" s="38" t="s">
        <v>195</v>
      </c>
      <c r="K10" s="38" t="s">
        <v>196</v>
      </c>
      <c r="L10" s="38" t="s">
        <v>197</v>
      </c>
      <c r="M10" s="84"/>
      <c r="N10" s="84"/>
      <c r="O10" s="38" t="s">
        <v>52</v>
      </c>
      <c r="P10" s="38" t="s">
        <v>198</v>
      </c>
      <c r="Q10" s="38" t="s">
        <v>199</v>
      </c>
      <c r="R10" s="84"/>
      <c r="S10" s="84"/>
      <c r="T10" s="84"/>
      <c r="U10" s="84"/>
      <c r="V10" s="84"/>
      <c r="W10" s="84"/>
      <c r="X10" s="84"/>
      <c r="Y10" s="84"/>
      <c r="Z10" s="84"/>
    </row>
    <row r="11" spans="2:26" ht="20.100000000000001" customHeight="1" thickBot="1" x14ac:dyDescent="0.25">
      <c r="B11" s="3" t="s">
        <v>22</v>
      </c>
      <c r="C11" s="18">
        <v>8912</v>
      </c>
      <c r="D11" s="18">
        <v>6685</v>
      </c>
      <c r="E11" s="18">
        <v>2227</v>
      </c>
      <c r="F11" s="18">
        <v>23</v>
      </c>
      <c r="G11" s="18">
        <v>9296</v>
      </c>
      <c r="H11" s="18">
        <v>45</v>
      </c>
      <c r="I11" s="18">
        <v>8</v>
      </c>
      <c r="J11" s="18">
        <v>6935</v>
      </c>
      <c r="K11" s="18">
        <v>126</v>
      </c>
      <c r="L11" s="18">
        <v>1180</v>
      </c>
      <c r="M11" s="18">
        <v>669</v>
      </c>
      <c r="N11" s="18">
        <v>333</v>
      </c>
      <c r="O11" s="18">
        <v>420</v>
      </c>
      <c r="P11" s="18">
        <v>294</v>
      </c>
      <c r="Q11" s="18">
        <v>126</v>
      </c>
      <c r="R11" s="31">
        <v>8799472</v>
      </c>
      <c r="S11" s="31">
        <v>4472542</v>
      </c>
      <c r="T11" s="39">
        <f>+(G11/R11)*100</f>
        <v>0.10564270219849554</v>
      </c>
      <c r="U11" s="39">
        <f>+G11/S11*100</f>
        <v>0.20784600793016589</v>
      </c>
      <c r="V11" s="39">
        <f t="shared" ref="V11:V28" si="0">+C11/S11*100</f>
        <v>0.19926028643219001</v>
      </c>
      <c r="W11" s="41">
        <f t="shared" ref="W11:W28" si="1">+O11/G11</f>
        <v>4.5180722891566265E-2</v>
      </c>
      <c r="X11" s="41">
        <f t="shared" ref="X11:X28" si="2">O11/C11</f>
        <v>4.7127468581687613E-2</v>
      </c>
      <c r="Y11" s="41">
        <f>'Órdenes y Medidas'!C12/'Denuncias-Renuncias'!G11</f>
        <v>0.21923407917383822</v>
      </c>
      <c r="Z11" s="41">
        <f>'Órdenes y Medidas'!C12/'Denuncias-Renuncias'!C11</f>
        <v>0.22868043087971274</v>
      </c>
    </row>
    <row r="12" spans="2:26" ht="20.100000000000001" customHeight="1" thickBot="1" x14ac:dyDescent="0.25">
      <c r="B12" s="4" t="s">
        <v>23</v>
      </c>
      <c r="C12" s="19">
        <v>976</v>
      </c>
      <c r="D12" s="19">
        <v>592</v>
      </c>
      <c r="E12" s="19">
        <v>384</v>
      </c>
      <c r="F12" s="19">
        <v>4</v>
      </c>
      <c r="G12" s="19">
        <v>1152</v>
      </c>
      <c r="H12" s="19">
        <v>12</v>
      </c>
      <c r="I12" s="19">
        <v>1</v>
      </c>
      <c r="J12" s="19">
        <v>655</v>
      </c>
      <c r="K12" s="19">
        <v>26</v>
      </c>
      <c r="L12" s="19">
        <v>311</v>
      </c>
      <c r="M12" s="19">
        <v>130</v>
      </c>
      <c r="N12" s="19">
        <v>17</v>
      </c>
      <c r="O12" s="19">
        <v>172</v>
      </c>
      <c r="P12" s="19">
        <v>73</v>
      </c>
      <c r="Q12" s="19">
        <v>99</v>
      </c>
      <c r="R12" s="19">
        <v>1346806</v>
      </c>
      <c r="S12" s="19">
        <v>680311</v>
      </c>
      <c r="T12" s="39">
        <f t="shared" ref="T12:T28" si="3">+(G12/R12)*100</f>
        <v>8.5535704474141036E-2</v>
      </c>
      <c r="U12" s="39">
        <f t="shared" ref="U12:U28" si="4">+G12/S12*100</f>
        <v>0.16933431915697378</v>
      </c>
      <c r="V12" s="39">
        <f t="shared" si="0"/>
        <v>0.14346379817465835</v>
      </c>
      <c r="W12" s="42">
        <f t="shared" si="1"/>
        <v>0.14930555555555555</v>
      </c>
      <c r="X12" s="42">
        <f t="shared" si="2"/>
        <v>0.17622950819672131</v>
      </c>
      <c r="Y12" s="42">
        <f>'Órdenes y Medidas'!C13/'Denuncias-Renuncias'!G12</f>
        <v>0.18663194444444445</v>
      </c>
      <c r="Z12" s="42">
        <f>'Órdenes y Medidas'!C13/'Denuncias-Renuncias'!C12</f>
        <v>0.22028688524590165</v>
      </c>
    </row>
    <row r="13" spans="2:26" ht="20.100000000000001" customHeight="1" thickBot="1" x14ac:dyDescent="0.25">
      <c r="B13" s="4" t="s">
        <v>24</v>
      </c>
      <c r="C13" s="19">
        <v>769</v>
      </c>
      <c r="D13" s="19">
        <v>500</v>
      </c>
      <c r="E13" s="19">
        <v>269</v>
      </c>
      <c r="F13" s="19">
        <v>0</v>
      </c>
      <c r="G13" s="19">
        <v>813</v>
      </c>
      <c r="H13" s="19">
        <v>5</v>
      </c>
      <c r="I13" s="19">
        <v>3</v>
      </c>
      <c r="J13" s="19">
        <v>544</v>
      </c>
      <c r="K13" s="19">
        <v>6</v>
      </c>
      <c r="L13" s="19">
        <v>132</v>
      </c>
      <c r="M13" s="19">
        <v>118</v>
      </c>
      <c r="N13" s="19">
        <v>5</v>
      </c>
      <c r="O13" s="19">
        <v>131</v>
      </c>
      <c r="P13" s="19">
        <v>75</v>
      </c>
      <c r="Q13" s="19">
        <v>56</v>
      </c>
      <c r="R13" s="19">
        <v>1008328</v>
      </c>
      <c r="S13" s="19">
        <v>527388</v>
      </c>
      <c r="T13" s="39">
        <f t="shared" si="3"/>
        <v>8.0628525638482718E-2</v>
      </c>
      <c r="U13" s="39">
        <f t="shared" si="4"/>
        <v>0.15415595349154704</v>
      </c>
      <c r="V13" s="39">
        <f t="shared" si="0"/>
        <v>0.14581294985854815</v>
      </c>
      <c r="W13" s="42">
        <f t="shared" si="1"/>
        <v>0.16113161131611317</v>
      </c>
      <c r="X13" s="42">
        <f t="shared" si="2"/>
        <v>0.17035110533159947</v>
      </c>
      <c r="Y13" s="42">
        <f>'Órdenes y Medidas'!C14/'Denuncias-Renuncias'!G13</f>
        <v>0.23001230012300122</v>
      </c>
      <c r="Z13" s="42">
        <f>'Órdenes y Medidas'!C14/'Denuncias-Renuncias'!C13</f>
        <v>0.24317295188556567</v>
      </c>
    </row>
    <row r="14" spans="2:26" ht="20.100000000000001" customHeight="1" thickBot="1" x14ac:dyDescent="0.25">
      <c r="B14" s="4" t="s">
        <v>25</v>
      </c>
      <c r="C14" s="19">
        <v>1686</v>
      </c>
      <c r="D14" s="19">
        <v>944</v>
      </c>
      <c r="E14" s="19">
        <v>742</v>
      </c>
      <c r="F14" s="19">
        <v>0</v>
      </c>
      <c r="G14" s="19">
        <v>1793</v>
      </c>
      <c r="H14" s="19">
        <v>61</v>
      </c>
      <c r="I14" s="19">
        <v>20</v>
      </c>
      <c r="J14" s="19">
        <v>1097</v>
      </c>
      <c r="K14" s="19">
        <v>59</v>
      </c>
      <c r="L14" s="19">
        <v>331</v>
      </c>
      <c r="M14" s="19">
        <v>218</v>
      </c>
      <c r="N14" s="19">
        <v>7</v>
      </c>
      <c r="O14" s="19">
        <v>223</v>
      </c>
      <c r="P14" s="19">
        <v>142</v>
      </c>
      <c r="Q14" s="19">
        <v>81</v>
      </c>
      <c r="R14" s="19">
        <v>1234106</v>
      </c>
      <c r="S14" s="19">
        <v>618583</v>
      </c>
      <c r="T14" s="39">
        <f t="shared" si="3"/>
        <v>0.14528735781205179</v>
      </c>
      <c r="U14" s="39">
        <f t="shared" si="4"/>
        <v>0.28985600962199087</v>
      </c>
      <c r="V14" s="39">
        <f t="shared" si="0"/>
        <v>0.2725584117248615</v>
      </c>
      <c r="W14" s="42">
        <f t="shared" si="1"/>
        <v>0.12437255995538204</v>
      </c>
      <c r="X14" s="42">
        <f t="shared" si="2"/>
        <v>0.13226571767497033</v>
      </c>
      <c r="Y14" s="42">
        <f>'Órdenes y Medidas'!C15/'Denuncias-Renuncias'!G14</f>
        <v>0.21974344673731178</v>
      </c>
      <c r="Z14" s="42">
        <f>'Órdenes y Medidas'!C15/'Denuncias-Renuncias'!C14</f>
        <v>0.23368920521945433</v>
      </c>
    </row>
    <row r="15" spans="2:26" ht="20.100000000000001" customHeight="1" thickBot="1" x14ac:dyDescent="0.25">
      <c r="B15" s="4" t="s">
        <v>26</v>
      </c>
      <c r="C15" s="19">
        <v>2511</v>
      </c>
      <c r="D15" s="19">
        <v>1880</v>
      </c>
      <c r="E15" s="19">
        <v>631</v>
      </c>
      <c r="F15" s="19">
        <v>7</v>
      </c>
      <c r="G15" s="19">
        <v>2566</v>
      </c>
      <c r="H15" s="19">
        <v>18</v>
      </c>
      <c r="I15" s="19">
        <v>2</v>
      </c>
      <c r="J15" s="19">
        <v>1598</v>
      </c>
      <c r="K15" s="19">
        <v>51</v>
      </c>
      <c r="L15" s="19">
        <v>391</v>
      </c>
      <c r="M15" s="19">
        <v>445</v>
      </c>
      <c r="N15" s="19">
        <v>61</v>
      </c>
      <c r="O15" s="19">
        <v>342</v>
      </c>
      <c r="P15" s="19">
        <v>224</v>
      </c>
      <c r="Q15" s="19">
        <v>118</v>
      </c>
      <c r="R15" s="19">
        <v>2240626</v>
      </c>
      <c r="S15" s="19">
        <v>1134427</v>
      </c>
      <c r="T15" s="39">
        <f t="shared" si="3"/>
        <v>0.11452156674072334</v>
      </c>
      <c r="U15" s="39">
        <f t="shared" si="4"/>
        <v>0.22619348798997202</v>
      </c>
      <c r="V15" s="39">
        <f t="shared" si="0"/>
        <v>0.2213452253869134</v>
      </c>
      <c r="W15" s="42">
        <f t="shared" si="1"/>
        <v>0.1332813717848792</v>
      </c>
      <c r="X15" s="42">
        <f t="shared" si="2"/>
        <v>0.13620071684587814</v>
      </c>
      <c r="Y15" s="42">
        <f>'Órdenes y Medidas'!C16/'Denuncias-Renuncias'!G15</f>
        <v>0.17575993764614187</v>
      </c>
      <c r="Z15" s="42">
        <f>'Órdenes y Medidas'!C16/'Denuncias-Renuncias'!C15</f>
        <v>0.17960971724412583</v>
      </c>
    </row>
    <row r="16" spans="2:26" ht="20.100000000000001" customHeight="1" thickBot="1" x14ac:dyDescent="0.25">
      <c r="B16" s="4" t="s">
        <v>27</v>
      </c>
      <c r="C16" s="19">
        <v>517</v>
      </c>
      <c r="D16" s="19">
        <v>345</v>
      </c>
      <c r="E16" s="19">
        <v>172</v>
      </c>
      <c r="F16" s="19">
        <v>0</v>
      </c>
      <c r="G16" s="19">
        <v>614</v>
      </c>
      <c r="H16" s="19">
        <v>6</v>
      </c>
      <c r="I16" s="19">
        <v>0</v>
      </c>
      <c r="J16" s="19">
        <v>316</v>
      </c>
      <c r="K16" s="19">
        <v>11</v>
      </c>
      <c r="L16" s="19">
        <v>88</v>
      </c>
      <c r="M16" s="19">
        <v>39</v>
      </c>
      <c r="N16" s="19">
        <v>154</v>
      </c>
      <c r="O16" s="19">
        <v>55</v>
      </c>
      <c r="P16" s="19">
        <v>40</v>
      </c>
      <c r="Q16" s="19">
        <v>15</v>
      </c>
      <c r="R16" s="19">
        <v>591004</v>
      </c>
      <c r="S16" s="19">
        <v>304771</v>
      </c>
      <c r="T16" s="39">
        <f t="shared" si="3"/>
        <v>0.10389100581383545</v>
      </c>
      <c r="U16" s="39">
        <f t="shared" si="4"/>
        <v>0.20146273759642486</v>
      </c>
      <c r="V16" s="39">
        <f t="shared" si="0"/>
        <v>0.16963556243868347</v>
      </c>
      <c r="W16" s="42">
        <f t="shared" si="1"/>
        <v>8.9576547231270356E-2</v>
      </c>
      <c r="X16" s="42">
        <f t="shared" si="2"/>
        <v>0.10638297872340426</v>
      </c>
      <c r="Y16" s="42">
        <f>'Órdenes y Medidas'!C17/'Denuncias-Renuncias'!G16</f>
        <v>0.18892508143322476</v>
      </c>
      <c r="Z16" s="42">
        <f>'Órdenes y Medidas'!C17/'Denuncias-Renuncias'!C16</f>
        <v>0.22437137330754353</v>
      </c>
    </row>
    <row r="17" spans="2:28" ht="20.100000000000001" customHeight="1" thickBot="1" x14ac:dyDescent="0.25">
      <c r="B17" s="4" t="s">
        <v>28</v>
      </c>
      <c r="C17" s="19">
        <v>1455</v>
      </c>
      <c r="D17" s="19">
        <v>978</v>
      </c>
      <c r="E17" s="19">
        <v>477</v>
      </c>
      <c r="F17" s="19">
        <v>8</v>
      </c>
      <c r="G17" s="19">
        <v>1459</v>
      </c>
      <c r="H17" s="19">
        <v>9</v>
      </c>
      <c r="I17" s="19">
        <v>0</v>
      </c>
      <c r="J17" s="19">
        <v>1243</v>
      </c>
      <c r="K17" s="19">
        <v>87</v>
      </c>
      <c r="L17" s="19">
        <v>79</v>
      </c>
      <c r="M17" s="19">
        <v>30</v>
      </c>
      <c r="N17" s="19">
        <v>11</v>
      </c>
      <c r="O17" s="19">
        <v>151</v>
      </c>
      <c r="P17" s="19">
        <v>55</v>
      </c>
      <c r="Q17" s="19">
        <v>96</v>
      </c>
      <c r="R17" s="19">
        <v>2389109</v>
      </c>
      <c r="S17" s="19">
        <v>1214825</v>
      </c>
      <c r="T17" s="39">
        <f t="shared" si="3"/>
        <v>6.1068791754582984E-2</v>
      </c>
      <c r="U17" s="39">
        <f t="shared" si="4"/>
        <v>0.12009960282345193</v>
      </c>
      <c r="V17" s="39">
        <f t="shared" si="0"/>
        <v>0.11977033729137941</v>
      </c>
      <c r="W17" s="42">
        <f t="shared" si="1"/>
        <v>0.10349554489376285</v>
      </c>
      <c r="X17" s="42">
        <f t="shared" si="2"/>
        <v>0.10378006872852234</v>
      </c>
      <c r="Y17" s="42">
        <f>'Órdenes y Medidas'!C18/'Denuncias-Renuncias'!G17</f>
        <v>0.32145305003427005</v>
      </c>
      <c r="Z17" s="42">
        <f>'Órdenes y Medidas'!C18/'Denuncias-Renuncias'!C17</f>
        <v>0.32233676975945019</v>
      </c>
    </row>
    <row r="18" spans="2:28" ht="20.100000000000001" customHeight="1" thickBot="1" x14ac:dyDescent="0.25">
      <c r="B18" s="4" t="s">
        <v>29</v>
      </c>
      <c r="C18" s="19">
        <v>1408</v>
      </c>
      <c r="D18" s="19">
        <v>964</v>
      </c>
      <c r="E18" s="19">
        <v>444</v>
      </c>
      <c r="F18" s="19">
        <v>5</v>
      </c>
      <c r="G18" s="19">
        <v>1474</v>
      </c>
      <c r="H18" s="19">
        <v>3</v>
      </c>
      <c r="I18" s="19">
        <v>0</v>
      </c>
      <c r="J18" s="19">
        <v>1155</v>
      </c>
      <c r="K18" s="19">
        <v>22</v>
      </c>
      <c r="L18" s="19">
        <v>168</v>
      </c>
      <c r="M18" s="19">
        <v>88</v>
      </c>
      <c r="N18" s="19">
        <v>38</v>
      </c>
      <c r="O18" s="19">
        <v>66</v>
      </c>
      <c r="P18" s="19">
        <v>50</v>
      </c>
      <c r="Q18" s="19">
        <v>16</v>
      </c>
      <c r="R18" s="19">
        <v>2103588</v>
      </c>
      <c r="S18" s="19">
        <v>1048204</v>
      </c>
      <c r="T18" s="39">
        <f t="shared" si="3"/>
        <v>7.007075529999221E-2</v>
      </c>
      <c r="U18" s="39">
        <f t="shared" si="4"/>
        <v>0.14062148207791614</v>
      </c>
      <c r="V18" s="39">
        <f t="shared" si="0"/>
        <v>0.13432499780577065</v>
      </c>
      <c r="W18" s="42">
        <f t="shared" si="1"/>
        <v>4.4776119402985072E-2</v>
      </c>
      <c r="X18" s="42">
        <f t="shared" si="2"/>
        <v>4.6875E-2</v>
      </c>
      <c r="Y18" s="42">
        <f>'Órdenes y Medidas'!C19/'Denuncias-Renuncias'!G18</f>
        <v>0.32157394843962006</v>
      </c>
      <c r="Z18" s="42">
        <f>'Órdenes y Medidas'!C19/'Denuncias-Renuncias'!C18</f>
        <v>0.33664772727272729</v>
      </c>
      <c r="AB18" s="58"/>
    </row>
    <row r="19" spans="2:28" ht="20.100000000000001" customHeight="1" thickBot="1" x14ac:dyDescent="0.25">
      <c r="B19" s="4" t="s">
        <v>30</v>
      </c>
      <c r="C19" s="19">
        <v>5635</v>
      </c>
      <c r="D19" s="19">
        <v>3129</v>
      </c>
      <c r="E19" s="19">
        <v>2506</v>
      </c>
      <c r="F19" s="19">
        <v>11</v>
      </c>
      <c r="G19" s="19">
        <v>5751</v>
      </c>
      <c r="H19" s="19">
        <v>43</v>
      </c>
      <c r="I19" s="19">
        <v>3</v>
      </c>
      <c r="J19" s="19">
        <v>4375</v>
      </c>
      <c r="K19" s="19">
        <v>62</v>
      </c>
      <c r="L19" s="19">
        <v>840</v>
      </c>
      <c r="M19" s="19">
        <v>407</v>
      </c>
      <c r="N19" s="19">
        <v>21</v>
      </c>
      <c r="O19" s="19">
        <v>636</v>
      </c>
      <c r="P19" s="19">
        <v>324</v>
      </c>
      <c r="Q19" s="19">
        <v>312</v>
      </c>
      <c r="R19" s="19">
        <v>8044095</v>
      </c>
      <c r="S19" s="19">
        <v>4082523</v>
      </c>
      <c r="T19" s="39">
        <f t="shared" si="3"/>
        <v>7.1493437111322028E-2</v>
      </c>
      <c r="U19" s="39">
        <f t="shared" si="4"/>
        <v>0.14086877159050912</v>
      </c>
      <c r="V19" s="39">
        <f t="shared" si="0"/>
        <v>0.13802739139497808</v>
      </c>
      <c r="W19" s="42">
        <f t="shared" si="1"/>
        <v>0.11058946270213876</v>
      </c>
      <c r="X19" s="42">
        <f t="shared" si="2"/>
        <v>0.11286601597160603</v>
      </c>
      <c r="Y19" s="42">
        <f>'Órdenes y Medidas'!C20/'Denuncias-Renuncias'!G19</f>
        <v>0.24326204138410712</v>
      </c>
      <c r="Z19" s="42">
        <f>'Órdenes y Medidas'!C20/'Denuncias-Renuncias'!C19</f>
        <v>0.24826974267968058</v>
      </c>
      <c r="AB19" s="58"/>
    </row>
    <row r="20" spans="2:28" ht="20.100000000000001" customHeight="1" thickBot="1" x14ac:dyDescent="0.25">
      <c r="B20" s="4" t="s">
        <v>31</v>
      </c>
      <c r="C20" s="19">
        <v>6046</v>
      </c>
      <c r="D20" s="19">
        <v>3736</v>
      </c>
      <c r="E20" s="19">
        <v>2310</v>
      </c>
      <c r="F20" s="19">
        <v>17</v>
      </c>
      <c r="G20" s="19">
        <v>6292</v>
      </c>
      <c r="H20" s="19">
        <v>58</v>
      </c>
      <c r="I20" s="19">
        <v>4</v>
      </c>
      <c r="J20" s="19">
        <v>4289</v>
      </c>
      <c r="K20" s="19">
        <v>92</v>
      </c>
      <c r="L20" s="19">
        <v>946</v>
      </c>
      <c r="M20" s="19">
        <v>622</v>
      </c>
      <c r="N20" s="19">
        <v>281</v>
      </c>
      <c r="O20" s="19">
        <v>723</v>
      </c>
      <c r="P20" s="19">
        <v>408</v>
      </c>
      <c r="Q20" s="19">
        <v>315</v>
      </c>
      <c r="R20" s="19">
        <v>5338333</v>
      </c>
      <c r="S20" s="19">
        <v>2713223</v>
      </c>
      <c r="T20" s="39">
        <f t="shared" si="3"/>
        <v>0.11786450938897966</v>
      </c>
      <c r="U20" s="39">
        <f t="shared" si="4"/>
        <v>0.23190132178593503</v>
      </c>
      <c r="V20" s="39">
        <f t="shared" si="0"/>
        <v>0.22283461403651675</v>
      </c>
      <c r="W20" s="42">
        <f t="shared" si="1"/>
        <v>0.114907819453274</v>
      </c>
      <c r="X20" s="42">
        <f t="shared" si="2"/>
        <v>0.11958319550115779</v>
      </c>
      <c r="Y20" s="42">
        <f>'Órdenes y Medidas'!C21/'Denuncias-Renuncias'!G20</f>
        <v>0.20915448188175462</v>
      </c>
      <c r="Z20" s="42">
        <f>'Órdenes y Medidas'!C21/'Denuncias-Renuncias'!C20</f>
        <v>0.21766457161759842</v>
      </c>
      <c r="AB20" s="58"/>
    </row>
    <row r="21" spans="2:28" ht="20.100000000000001" customHeight="1" thickBot="1" x14ac:dyDescent="0.25">
      <c r="B21" s="4" t="s">
        <v>32</v>
      </c>
      <c r="C21" s="19">
        <v>718</v>
      </c>
      <c r="D21" s="19">
        <v>618</v>
      </c>
      <c r="E21" s="19">
        <v>100</v>
      </c>
      <c r="F21" s="19">
        <v>3</v>
      </c>
      <c r="G21" s="19">
        <v>824</v>
      </c>
      <c r="H21" s="19">
        <v>16</v>
      </c>
      <c r="I21" s="19">
        <v>6</v>
      </c>
      <c r="J21" s="19">
        <v>535</v>
      </c>
      <c r="K21" s="19">
        <v>11</v>
      </c>
      <c r="L21" s="19">
        <v>171</v>
      </c>
      <c r="M21" s="19">
        <v>49</v>
      </c>
      <c r="N21" s="19">
        <v>36</v>
      </c>
      <c r="O21" s="19">
        <v>10</v>
      </c>
      <c r="P21" s="19">
        <v>8</v>
      </c>
      <c r="Q21" s="19">
        <v>2</v>
      </c>
      <c r="R21" s="19">
        <v>1052190</v>
      </c>
      <c r="S21" s="19">
        <v>531795</v>
      </c>
      <c r="T21" s="39">
        <f t="shared" si="3"/>
        <v>7.831285224151531E-2</v>
      </c>
      <c r="U21" s="39">
        <f t="shared" si="4"/>
        <v>0.15494692503690333</v>
      </c>
      <c r="V21" s="39">
        <f t="shared" si="0"/>
        <v>0.13501443225302984</v>
      </c>
      <c r="W21" s="42">
        <f t="shared" si="1"/>
        <v>1.2135922330097087E-2</v>
      </c>
      <c r="X21" s="42">
        <f t="shared" si="2"/>
        <v>1.3927576601671309E-2</v>
      </c>
      <c r="Y21" s="42">
        <f>'Órdenes y Medidas'!C22/'Denuncias-Renuncias'!G21</f>
        <v>0.18446601941747573</v>
      </c>
      <c r="Z21" s="42">
        <f>'Órdenes y Medidas'!C22/'Denuncias-Renuncias'!C21</f>
        <v>0.2116991643454039</v>
      </c>
      <c r="AB21" s="58"/>
    </row>
    <row r="22" spans="2:28" ht="20.100000000000001" customHeight="1" thickBot="1" x14ac:dyDescent="0.25">
      <c r="B22" s="4" t="s">
        <v>33</v>
      </c>
      <c r="C22" s="19">
        <v>1708</v>
      </c>
      <c r="D22" s="19">
        <v>1303</v>
      </c>
      <c r="E22" s="19">
        <v>405</v>
      </c>
      <c r="F22" s="19">
        <v>13</v>
      </c>
      <c r="G22" s="19">
        <v>1724</v>
      </c>
      <c r="H22" s="19">
        <v>19</v>
      </c>
      <c r="I22" s="19">
        <v>2</v>
      </c>
      <c r="J22" s="19">
        <v>1328</v>
      </c>
      <c r="K22" s="19">
        <v>11</v>
      </c>
      <c r="L22" s="19">
        <v>256</v>
      </c>
      <c r="M22" s="19">
        <v>79</v>
      </c>
      <c r="N22" s="19">
        <v>29</v>
      </c>
      <c r="O22" s="19">
        <v>98</v>
      </c>
      <c r="P22" s="19">
        <v>70</v>
      </c>
      <c r="Q22" s="19">
        <v>28</v>
      </c>
      <c r="R22" s="19">
        <v>2706125</v>
      </c>
      <c r="S22" s="19">
        <v>1404100</v>
      </c>
      <c r="T22" s="39">
        <f t="shared" si="3"/>
        <v>6.3707330592637071E-2</v>
      </c>
      <c r="U22" s="39">
        <f t="shared" si="4"/>
        <v>0.12278327754433443</v>
      </c>
      <c r="V22" s="39">
        <f t="shared" si="0"/>
        <v>0.12164375756712484</v>
      </c>
      <c r="W22" s="42">
        <f t="shared" si="1"/>
        <v>5.6844547563805102E-2</v>
      </c>
      <c r="X22" s="42">
        <f t="shared" si="2"/>
        <v>5.737704918032787E-2</v>
      </c>
      <c r="Y22" s="42">
        <f>'Órdenes y Medidas'!C23/'Denuncias-Renuncias'!G22</f>
        <v>0.25986078886310904</v>
      </c>
      <c r="Z22" s="42">
        <f>'Órdenes y Medidas'!C23/'Denuncias-Renuncias'!C22</f>
        <v>0.26229508196721313</v>
      </c>
      <c r="AB22" s="58"/>
    </row>
    <row r="23" spans="2:28" ht="20.100000000000001" customHeight="1" thickBot="1" x14ac:dyDescent="0.25">
      <c r="B23" s="4" t="s">
        <v>34</v>
      </c>
      <c r="C23" s="19">
        <v>6571</v>
      </c>
      <c r="D23" s="19">
        <v>3675</v>
      </c>
      <c r="E23" s="19">
        <v>2896</v>
      </c>
      <c r="F23" s="19">
        <v>3</v>
      </c>
      <c r="G23" s="19">
        <v>7331</v>
      </c>
      <c r="H23" s="19">
        <v>108</v>
      </c>
      <c r="I23" s="19">
        <v>12</v>
      </c>
      <c r="J23" s="19">
        <v>4861</v>
      </c>
      <c r="K23" s="19">
        <v>85</v>
      </c>
      <c r="L23" s="19">
        <v>1806</v>
      </c>
      <c r="M23" s="19">
        <v>289</v>
      </c>
      <c r="N23" s="19">
        <v>170</v>
      </c>
      <c r="O23" s="19">
        <v>681</v>
      </c>
      <c r="P23" s="19">
        <v>334</v>
      </c>
      <c r="Q23" s="19">
        <v>347</v>
      </c>
      <c r="R23" s="19">
        <v>7033087</v>
      </c>
      <c r="S23" s="19">
        <v>3664211</v>
      </c>
      <c r="T23" s="39">
        <f t="shared" si="3"/>
        <v>0.10423587821393365</v>
      </c>
      <c r="U23" s="39">
        <f t="shared" si="4"/>
        <v>0.20007035621038199</v>
      </c>
      <c r="V23" s="39">
        <f t="shared" si="0"/>
        <v>0.1793291925601446</v>
      </c>
      <c r="W23" s="42">
        <f t="shared" si="1"/>
        <v>9.2893193288773698E-2</v>
      </c>
      <c r="X23" s="42">
        <f t="shared" si="2"/>
        <v>0.10363719373002588</v>
      </c>
      <c r="Y23" s="42">
        <f>'Órdenes y Medidas'!C24/'Denuncias-Renuncias'!G23</f>
        <v>0.19997271859227936</v>
      </c>
      <c r="Z23" s="42">
        <f>'Órdenes y Medidas'!C24/'Denuncias-Renuncias'!C23</f>
        <v>0.22310150661999695</v>
      </c>
      <c r="AB23" s="58"/>
    </row>
    <row r="24" spans="2:28" ht="20.100000000000001" customHeight="1" thickBot="1" x14ac:dyDescent="0.25">
      <c r="B24" s="4" t="s">
        <v>35</v>
      </c>
      <c r="C24" s="19">
        <v>1886</v>
      </c>
      <c r="D24" s="19">
        <v>1206</v>
      </c>
      <c r="E24" s="19">
        <v>680</v>
      </c>
      <c r="F24" s="19">
        <v>15</v>
      </c>
      <c r="G24" s="19">
        <v>1948</v>
      </c>
      <c r="H24" s="19">
        <v>3</v>
      </c>
      <c r="I24" s="19">
        <v>0</v>
      </c>
      <c r="J24" s="19">
        <v>1497</v>
      </c>
      <c r="K24" s="19">
        <v>44</v>
      </c>
      <c r="L24" s="19">
        <v>291</v>
      </c>
      <c r="M24" s="19">
        <v>86</v>
      </c>
      <c r="N24" s="19">
        <v>27</v>
      </c>
      <c r="O24" s="19">
        <v>110</v>
      </c>
      <c r="P24" s="19">
        <v>77</v>
      </c>
      <c r="Q24" s="19">
        <v>33</v>
      </c>
      <c r="R24" s="19">
        <v>1572511</v>
      </c>
      <c r="S24" s="19">
        <v>784728</v>
      </c>
      <c r="T24" s="39">
        <f t="shared" si="3"/>
        <v>0.1238783067336254</v>
      </c>
      <c r="U24" s="39">
        <f t="shared" si="4"/>
        <v>0.24823888022346596</v>
      </c>
      <c r="V24" s="39">
        <f t="shared" si="0"/>
        <v>0.24033805344017292</v>
      </c>
      <c r="W24" s="42">
        <f t="shared" si="1"/>
        <v>5.6468172484599587E-2</v>
      </c>
      <c r="X24" s="42">
        <f t="shared" si="2"/>
        <v>5.8324496288441142E-2</v>
      </c>
      <c r="Y24" s="42">
        <f>'Órdenes y Medidas'!C25/'Denuncias-Renuncias'!G24</f>
        <v>0.17197125256673512</v>
      </c>
      <c r="Z24" s="42">
        <f>'Órdenes y Medidas'!C25/'Denuncias-Renuncias'!C24</f>
        <v>0.17762460233297986</v>
      </c>
      <c r="AB24" s="58"/>
    </row>
    <row r="25" spans="2:28" ht="20.100000000000001" customHeight="1" thickBot="1" x14ac:dyDescent="0.25">
      <c r="B25" s="4" t="s">
        <v>36</v>
      </c>
      <c r="C25" s="19">
        <v>1033</v>
      </c>
      <c r="D25" s="19">
        <v>794</v>
      </c>
      <c r="E25" s="19">
        <v>239</v>
      </c>
      <c r="F25" s="19">
        <v>8</v>
      </c>
      <c r="G25" s="19">
        <v>1033</v>
      </c>
      <c r="H25" s="19">
        <v>5</v>
      </c>
      <c r="I25" s="19">
        <v>5</v>
      </c>
      <c r="J25" s="19">
        <v>990</v>
      </c>
      <c r="K25" s="19">
        <v>0</v>
      </c>
      <c r="L25" s="19">
        <v>15</v>
      </c>
      <c r="M25" s="19">
        <v>10</v>
      </c>
      <c r="N25" s="19">
        <v>8</v>
      </c>
      <c r="O25" s="19">
        <v>0</v>
      </c>
      <c r="P25" s="19">
        <v>0</v>
      </c>
      <c r="Q25" s="19">
        <v>0</v>
      </c>
      <c r="R25" s="19">
        <v>679181</v>
      </c>
      <c r="S25" s="19">
        <v>342842</v>
      </c>
      <c r="T25" s="39">
        <f t="shared" si="3"/>
        <v>0.15209494965259629</v>
      </c>
      <c r="U25" s="39">
        <f t="shared" si="4"/>
        <v>0.30130497430303171</v>
      </c>
      <c r="V25" s="39">
        <f t="shared" si="0"/>
        <v>0.30130497430303171</v>
      </c>
      <c r="W25" s="42">
        <f t="shared" si="1"/>
        <v>0</v>
      </c>
      <c r="X25" s="42">
        <f t="shared" si="2"/>
        <v>0</v>
      </c>
      <c r="Y25" s="42">
        <f>'Órdenes y Medidas'!C26/'Denuncias-Renuncias'!G25</f>
        <v>0.14520813165537269</v>
      </c>
      <c r="Z25" s="42">
        <f>'Órdenes y Medidas'!C26/'Denuncias-Renuncias'!C25</f>
        <v>0.14520813165537269</v>
      </c>
      <c r="AB25" s="58"/>
    </row>
    <row r="26" spans="2:28" ht="20.100000000000001" customHeight="1" thickBot="1" x14ac:dyDescent="0.25">
      <c r="B26" s="5" t="s">
        <v>37</v>
      </c>
      <c r="C26" s="19">
        <v>1575</v>
      </c>
      <c r="D26" s="19">
        <v>940</v>
      </c>
      <c r="E26" s="19">
        <v>635</v>
      </c>
      <c r="F26" s="19">
        <v>5</v>
      </c>
      <c r="G26" s="19">
        <v>1627</v>
      </c>
      <c r="H26" s="19">
        <v>15</v>
      </c>
      <c r="I26" s="19">
        <v>1</v>
      </c>
      <c r="J26" s="19">
        <v>1088</v>
      </c>
      <c r="K26" s="19">
        <v>48</v>
      </c>
      <c r="L26" s="19">
        <v>412</v>
      </c>
      <c r="M26" s="19">
        <v>40</v>
      </c>
      <c r="N26" s="19">
        <v>23</v>
      </c>
      <c r="O26" s="19">
        <v>177</v>
      </c>
      <c r="P26" s="19">
        <v>100</v>
      </c>
      <c r="Q26" s="19">
        <v>77</v>
      </c>
      <c r="R26" s="19">
        <v>2229924</v>
      </c>
      <c r="S26" s="19">
        <v>1145178</v>
      </c>
      <c r="T26" s="39">
        <f t="shared" si="3"/>
        <v>7.2962127857272269E-2</v>
      </c>
      <c r="U26" s="39">
        <f t="shared" si="4"/>
        <v>0.14207398325849779</v>
      </c>
      <c r="V26" s="39">
        <f t="shared" si="0"/>
        <v>0.13753320444507317</v>
      </c>
      <c r="W26" s="42">
        <f t="shared" si="1"/>
        <v>0.10878918254456055</v>
      </c>
      <c r="X26" s="42">
        <f t="shared" si="2"/>
        <v>0.11238095238095239</v>
      </c>
      <c r="Y26" s="42">
        <f>'Órdenes y Medidas'!C27/'Denuncias-Renuncias'!G26</f>
        <v>0.14996926859250154</v>
      </c>
      <c r="Z26" s="42">
        <f>'Órdenes y Medidas'!C27/'Denuncias-Renuncias'!C26</f>
        <v>0.15492063492063493</v>
      </c>
      <c r="AB26" s="58"/>
    </row>
    <row r="27" spans="2:28" ht="20.100000000000001" customHeight="1" thickBot="1" x14ac:dyDescent="0.25">
      <c r="B27" s="6" t="s">
        <v>38</v>
      </c>
      <c r="C27" s="20">
        <v>174</v>
      </c>
      <c r="D27" s="20">
        <v>109</v>
      </c>
      <c r="E27" s="20">
        <v>65</v>
      </c>
      <c r="F27" s="20">
        <v>0</v>
      </c>
      <c r="G27" s="20">
        <v>202</v>
      </c>
      <c r="H27" s="20">
        <v>0</v>
      </c>
      <c r="I27" s="20">
        <v>0</v>
      </c>
      <c r="J27" s="20">
        <v>200</v>
      </c>
      <c r="K27" s="20">
        <v>0</v>
      </c>
      <c r="L27" s="20">
        <v>2</v>
      </c>
      <c r="M27" s="20">
        <v>0</v>
      </c>
      <c r="N27" s="20">
        <v>0</v>
      </c>
      <c r="O27" s="20">
        <v>19</v>
      </c>
      <c r="P27" s="20">
        <v>13</v>
      </c>
      <c r="Q27" s="20">
        <v>6</v>
      </c>
      <c r="R27" s="20">
        <v>324319</v>
      </c>
      <c r="S27" s="20">
        <v>164197</v>
      </c>
      <c r="T27" s="39">
        <f t="shared" si="3"/>
        <v>6.2284355834841619E-2</v>
      </c>
      <c r="U27" s="39">
        <f t="shared" si="4"/>
        <v>0.12302295413436298</v>
      </c>
      <c r="V27" s="39">
        <f t="shared" si="0"/>
        <v>0.1059702674226691</v>
      </c>
      <c r="W27" s="43">
        <f t="shared" si="1"/>
        <v>9.405940594059406E-2</v>
      </c>
      <c r="X27" s="43">
        <f t="shared" si="2"/>
        <v>0.10919540229885058</v>
      </c>
      <c r="Y27" s="43">
        <f>'Órdenes y Medidas'!C28/'Denuncias-Renuncias'!G27</f>
        <v>0.26237623762376239</v>
      </c>
      <c r="Z27" s="43">
        <f>'Órdenes y Medidas'!C28/'Denuncias-Renuncias'!C27</f>
        <v>0.3045977011494253</v>
      </c>
      <c r="AB27" s="58"/>
    </row>
    <row r="28" spans="2:28" ht="20.100000000000001" customHeight="1" thickBot="1" x14ac:dyDescent="0.25">
      <c r="B28" s="7" t="s">
        <v>39</v>
      </c>
      <c r="C28" s="9">
        <f>SUM(C11:C27)</f>
        <v>43580</v>
      </c>
      <c r="D28" s="9">
        <f t="shared" ref="D28:Q28" si="5">SUM(D11:D27)</f>
        <v>28398</v>
      </c>
      <c r="E28" s="9">
        <f t="shared" si="5"/>
        <v>15182</v>
      </c>
      <c r="F28" s="9">
        <f t="shared" si="5"/>
        <v>122</v>
      </c>
      <c r="G28" s="9">
        <f t="shared" si="5"/>
        <v>45899</v>
      </c>
      <c r="H28" s="9">
        <f t="shared" si="5"/>
        <v>426</v>
      </c>
      <c r="I28" s="9">
        <f t="shared" si="5"/>
        <v>67</v>
      </c>
      <c r="J28" s="9">
        <f t="shared" si="5"/>
        <v>32706</v>
      </c>
      <c r="K28" s="9">
        <f t="shared" si="5"/>
        <v>741</v>
      </c>
      <c r="L28" s="9">
        <f t="shared" si="5"/>
        <v>7419</v>
      </c>
      <c r="M28" s="9">
        <f t="shared" si="5"/>
        <v>3319</v>
      </c>
      <c r="N28" s="9">
        <f t="shared" si="5"/>
        <v>1221</v>
      </c>
      <c r="O28" s="9">
        <f t="shared" si="5"/>
        <v>4014</v>
      </c>
      <c r="P28" s="9">
        <f t="shared" si="5"/>
        <v>2287</v>
      </c>
      <c r="Q28" s="9">
        <f t="shared" si="5"/>
        <v>1727</v>
      </c>
      <c r="R28" s="9">
        <f>SUM(R11:R27)</f>
        <v>48692804</v>
      </c>
      <c r="S28" s="9">
        <f>SUM(S11:S27)</f>
        <v>24833848</v>
      </c>
      <c r="T28" s="40">
        <f t="shared" si="3"/>
        <v>9.4262388339763706E-2</v>
      </c>
      <c r="U28" s="40">
        <f t="shared" si="4"/>
        <v>0.18482435746566542</v>
      </c>
      <c r="V28" s="40">
        <f t="shared" si="0"/>
        <v>0.17548629596186624</v>
      </c>
      <c r="W28" s="44">
        <f t="shared" si="1"/>
        <v>8.7452885683783954E-2</v>
      </c>
      <c r="X28" s="44">
        <f t="shared" si="2"/>
        <v>9.2106470858191833E-2</v>
      </c>
      <c r="Y28" s="44">
        <f>'Órdenes y Medidas'!C29/'Denuncias-Renuncias'!G28</f>
        <v>0.21584348242881107</v>
      </c>
      <c r="Z28" s="44">
        <f>'Órdenes y Medidas'!C29/'Denuncias-Renuncias'!C28</f>
        <v>0.22732905002294632</v>
      </c>
      <c r="AB28" s="58"/>
    </row>
    <row r="29" spans="2:2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1" spans="2:28" ht="26.25" customHeight="1" x14ac:dyDescent="0.2">
      <c r="B31" s="82" t="s">
        <v>264</v>
      </c>
      <c r="C31" s="82"/>
      <c r="D31" s="82"/>
      <c r="E31" s="82"/>
      <c r="F31" s="82"/>
      <c r="G31" s="82"/>
      <c r="H31" s="82"/>
      <c r="T31" s="53"/>
      <c r="U31" s="53"/>
    </row>
    <row r="32" spans="2:28" x14ac:dyDescent="0.2">
      <c r="T32" s="53"/>
      <c r="U32" s="53"/>
    </row>
    <row r="33" spans="18:21" x14ac:dyDescent="0.2">
      <c r="T33" s="53"/>
      <c r="U33" s="53"/>
    </row>
    <row r="34" spans="18:21" x14ac:dyDescent="0.2">
      <c r="T34" s="53"/>
      <c r="U34" s="53"/>
    </row>
    <row r="35" spans="18:21" x14ac:dyDescent="0.2">
      <c r="R35" t="s">
        <v>266</v>
      </c>
      <c r="T35" s="53"/>
      <c r="U35" s="53"/>
    </row>
    <row r="36" spans="18:21" x14ac:dyDescent="0.2">
      <c r="T36" s="53"/>
      <c r="U36" s="53"/>
    </row>
    <row r="37" spans="18:21" x14ac:dyDescent="0.2">
      <c r="T37" s="53"/>
      <c r="U37" s="53"/>
    </row>
    <row r="38" spans="18:21" x14ac:dyDescent="0.2">
      <c r="T38" s="53"/>
      <c r="U38" s="53"/>
    </row>
    <row r="39" spans="18:21" x14ac:dyDescent="0.2">
      <c r="T39" s="53"/>
      <c r="U39" s="53"/>
    </row>
    <row r="40" spans="18:21" x14ac:dyDescent="0.2">
      <c r="T40" s="53"/>
      <c r="U40" s="53"/>
    </row>
    <row r="41" spans="18:21" x14ac:dyDescent="0.2">
      <c r="T41" s="53"/>
      <c r="U41" s="53"/>
    </row>
    <row r="42" spans="18:21" x14ac:dyDescent="0.2">
      <c r="T42" s="53"/>
      <c r="U42" s="53"/>
    </row>
    <row r="43" spans="18:21" x14ac:dyDescent="0.2">
      <c r="T43" s="53"/>
      <c r="U43" s="53"/>
    </row>
    <row r="44" spans="18:21" x14ac:dyDescent="0.2">
      <c r="T44" s="53"/>
      <c r="U44" s="53"/>
    </row>
    <row r="45" spans="18:21" x14ac:dyDescent="0.2">
      <c r="T45" s="53"/>
      <c r="U45" s="53"/>
    </row>
    <row r="46" spans="18:21" x14ac:dyDescent="0.2">
      <c r="T46" s="53"/>
      <c r="U46" s="53"/>
    </row>
    <row r="47" spans="18:21" x14ac:dyDescent="0.2">
      <c r="T47" s="53"/>
      <c r="U47" s="53"/>
    </row>
  </sheetData>
  <mergeCells count="21"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  <mergeCell ref="B31:H31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88" t="s">
        <v>202</v>
      </c>
      <c r="D9" s="88" t="s">
        <v>179</v>
      </c>
      <c r="E9" s="89" t="s">
        <v>180</v>
      </c>
      <c r="F9" s="90"/>
      <c r="G9" s="91"/>
      <c r="H9" s="91" t="s">
        <v>201</v>
      </c>
      <c r="I9" s="88" t="s">
        <v>182</v>
      </c>
    </row>
    <row r="10" spans="2:9" ht="83.25" customHeight="1" x14ac:dyDescent="0.2">
      <c r="B10" s="10"/>
      <c r="C10" s="88"/>
      <c r="D10" s="88"/>
      <c r="E10" s="45" t="s">
        <v>195</v>
      </c>
      <c r="F10" s="46" t="s">
        <v>196</v>
      </c>
      <c r="G10" s="47" t="s">
        <v>197</v>
      </c>
      <c r="H10" s="91"/>
      <c r="I10" s="88"/>
    </row>
    <row r="11" spans="2:9" ht="20.100000000000001" customHeight="1" thickBot="1" x14ac:dyDescent="0.25">
      <c r="B11" s="3" t="s">
        <v>22</v>
      </c>
      <c r="C11" s="39">
        <f>'Denuncias-Renuncias'!H11/'Denuncias-Renuncias'!$G11</f>
        <v>4.8407917383820999E-3</v>
      </c>
      <c r="D11" s="39">
        <f>'Denuncias-Renuncias'!I11/'Denuncias-Renuncias'!G11</f>
        <v>8.6058519793459555E-4</v>
      </c>
      <c r="E11" s="39">
        <f>'Denuncias-Renuncias'!J11/'Denuncias-Renuncias'!G11</f>
        <v>0.74601979345955249</v>
      </c>
      <c r="F11" s="39">
        <f>'Denuncias-Renuncias'!K11/'Denuncias-Renuncias'!G11</f>
        <v>1.355421686746988E-2</v>
      </c>
      <c r="G11" s="39">
        <f>'Denuncias-Renuncias'!L11/'Denuncias-Renuncias'!G11</f>
        <v>0.12693631669535285</v>
      </c>
      <c r="H11" s="39">
        <f>'Denuncias-Renuncias'!M11/'Denuncias-Renuncias'!G11</f>
        <v>7.1966437177280546E-2</v>
      </c>
      <c r="I11" s="39">
        <f>'Denuncias-Renuncias'!N11/'Denuncias-Renuncias'!G11</f>
        <v>3.5821858864027542E-2</v>
      </c>
    </row>
    <row r="12" spans="2:9" ht="20.100000000000001" customHeight="1" thickBot="1" x14ac:dyDescent="0.25">
      <c r="B12" s="4" t="s">
        <v>23</v>
      </c>
      <c r="C12" s="39">
        <f>'Denuncias-Renuncias'!H12/'Denuncias-Renuncias'!$G12</f>
        <v>1.0416666666666666E-2</v>
      </c>
      <c r="D12" s="39">
        <f>'Denuncias-Renuncias'!I12/'Denuncias-Renuncias'!G12</f>
        <v>8.6805555555555551E-4</v>
      </c>
      <c r="E12" s="39">
        <f>'Denuncias-Renuncias'!J12/'Denuncias-Renuncias'!G12</f>
        <v>0.56857638888888884</v>
      </c>
      <c r="F12" s="39">
        <f>'Denuncias-Renuncias'!K12/'Denuncias-Renuncias'!G12</f>
        <v>2.2569444444444444E-2</v>
      </c>
      <c r="G12" s="39">
        <f>'Denuncias-Renuncias'!L12/'Denuncias-Renuncias'!G12</f>
        <v>0.26996527777777779</v>
      </c>
      <c r="H12" s="39">
        <f>'Denuncias-Renuncias'!M12/'Denuncias-Renuncias'!G12</f>
        <v>0.11284722222222222</v>
      </c>
      <c r="I12" s="39">
        <f>'Denuncias-Renuncias'!N12/'Denuncias-Renuncias'!G12</f>
        <v>1.4756944444444444E-2</v>
      </c>
    </row>
    <row r="13" spans="2:9" ht="20.100000000000001" customHeight="1" thickBot="1" x14ac:dyDescent="0.25">
      <c r="B13" s="4" t="s">
        <v>24</v>
      </c>
      <c r="C13" s="39">
        <f>'Denuncias-Renuncias'!H13/'Denuncias-Renuncias'!$G13</f>
        <v>6.1500615006150061E-3</v>
      </c>
      <c r="D13" s="39">
        <f>'Denuncias-Renuncias'!I13/'Denuncias-Renuncias'!G13</f>
        <v>3.6900369003690036E-3</v>
      </c>
      <c r="E13" s="39">
        <f>'Denuncias-Renuncias'!J13/'Denuncias-Renuncias'!G13</f>
        <v>0.66912669126691271</v>
      </c>
      <c r="F13" s="39">
        <f>'Denuncias-Renuncias'!K13/'Denuncias-Renuncias'!G13</f>
        <v>7.3800738007380072E-3</v>
      </c>
      <c r="G13" s="39">
        <f>'Denuncias-Renuncias'!L13/'Denuncias-Renuncias'!G13</f>
        <v>0.16236162361623616</v>
      </c>
      <c r="H13" s="39">
        <f>'Denuncias-Renuncias'!M13/'Denuncias-Renuncias'!G13</f>
        <v>0.14514145141451415</v>
      </c>
      <c r="I13" s="39">
        <f>'Denuncias-Renuncias'!N13/'Denuncias-Renuncias'!G13</f>
        <v>6.1500615006150061E-3</v>
      </c>
    </row>
    <row r="14" spans="2:9" ht="20.100000000000001" customHeight="1" thickBot="1" x14ac:dyDescent="0.25">
      <c r="B14" s="4" t="s">
        <v>25</v>
      </c>
      <c r="C14" s="39">
        <f>'Denuncias-Renuncias'!H14/'Denuncias-Renuncias'!$G14</f>
        <v>3.4021193530395982E-2</v>
      </c>
      <c r="D14" s="39">
        <f>'Denuncias-Renuncias'!I14/'Denuncias-Renuncias'!G14</f>
        <v>1.1154489682097044E-2</v>
      </c>
      <c r="E14" s="39">
        <f>'Denuncias-Renuncias'!J14/'Denuncias-Renuncias'!G14</f>
        <v>0.61182375906302289</v>
      </c>
      <c r="F14" s="39">
        <f>'Denuncias-Renuncias'!K14/'Denuncias-Renuncias'!G14</f>
        <v>3.2905744562186277E-2</v>
      </c>
      <c r="G14" s="39">
        <f>'Denuncias-Renuncias'!L14/'Denuncias-Renuncias'!G14</f>
        <v>0.18460680423870607</v>
      </c>
      <c r="H14" s="39">
        <f>'Denuncias-Renuncias'!M14/'Denuncias-Renuncias'!G14</f>
        <v>0.12158393753485779</v>
      </c>
      <c r="I14" s="39">
        <f>'Denuncias-Renuncias'!N14/'Denuncias-Renuncias'!G14</f>
        <v>3.9040713887339654E-3</v>
      </c>
    </row>
    <row r="15" spans="2:9" ht="20.100000000000001" customHeight="1" thickBot="1" x14ac:dyDescent="0.25">
      <c r="B15" s="4" t="s">
        <v>26</v>
      </c>
      <c r="C15" s="39">
        <f>'Denuncias-Renuncias'!H15/'Denuncias-Renuncias'!$G15</f>
        <v>7.014809041309431E-3</v>
      </c>
      <c r="D15" s="39">
        <f>'Denuncias-Renuncias'!I15/'Denuncias-Renuncias'!G15</f>
        <v>7.7942322681215901E-4</v>
      </c>
      <c r="E15" s="39">
        <f>'Denuncias-Renuncias'!J15/'Denuncias-Renuncias'!G15</f>
        <v>0.62275915822291505</v>
      </c>
      <c r="F15" s="39">
        <f>'Denuncias-Renuncias'!K15/'Denuncias-Renuncias'!G15</f>
        <v>1.9875292283710055E-2</v>
      </c>
      <c r="G15" s="39">
        <f>'Denuncias-Renuncias'!L15/'Denuncias-Renuncias'!G15</f>
        <v>0.15237724084177709</v>
      </c>
      <c r="H15" s="39">
        <f>'Denuncias-Renuncias'!M15/'Denuncias-Renuncias'!G15</f>
        <v>0.17342166796570538</v>
      </c>
      <c r="I15" s="39">
        <f>'Denuncias-Renuncias'!N15/'Denuncias-Renuncias'!G15</f>
        <v>2.3772408417770851E-2</v>
      </c>
    </row>
    <row r="16" spans="2:9" ht="20.100000000000001" customHeight="1" thickBot="1" x14ac:dyDescent="0.25">
      <c r="B16" s="4" t="s">
        <v>27</v>
      </c>
      <c r="C16" s="39">
        <f>'Denuncias-Renuncias'!H16/'Denuncias-Renuncias'!$G16</f>
        <v>9.7719869706840382E-3</v>
      </c>
      <c r="D16" s="39">
        <f>'Denuncias-Renuncias'!I16/'Denuncias-Renuncias'!G16</f>
        <v>0</v>
      </c>
      <c r="E16" s="39">
        <f>'Denuncias-Renuncias'!J16/'Denuncias-Renuncias'!G16</f>
        <v>0.51465798045602607</v>
      </c>
      <c r="F16" s="39">
        <f>'Denuncias-Renuncias'!K16/'Denuncias-Renuncias'!G16</f>
        <v>1.7915309446254073E-2</v>
      </c>
      <c r="G16" s="39">
        <f>'Denuncias-Renuncias'!L16/'Denuncias-Renuncias'!G16</f>
        <v>0.14332247557003258</v>
      </c>
      <c r="H16" s="39">
        <f>'Denuncias-Renuncias'!M16/'Denuncias-Renuncias'!G16</f>
        <v>6.3517915309446255E-2</v>
      </c>
      <c r="I16" s="39">
        <f>'Denuncias-Renuncias'!N16/'Denuncias-Renuncias'!G16</f>
        <v>0.250814332247557</v>
      </c>
    </row>
    <row r="17" spans="2:9" ht="20.100000000000001" customHeight="1" thickBot="1" x14ac:dyDescent="0.25">
      <c r="B17" s="4" t="s">
        <v>28</v>
      </c>
      <c r="C17" s="39">
        <f>'Denuncias-Renuncias'!H17/'Denuncias-Renuncias'!$G17</f>
        <v>6.1686086360520902E-3</v>
      </c>
      <c r="D17" s="39">
        <f>'Denuncias-Renuncias'!I17/'Denuncias-Renuncias'!G17</f>
        <v>0</v>
      </c>
      <c r="E17" s="39">
        <f>'Denuncias-Renuncias'!J17/'Denuncias-Renuncias'!G17</f>
        <v>0.85195339273474979</v>
      </c>
      <c r="F17" s="39">
        <f>'Denuncias-Renuncias'!K17/'Denuncias-Renuncias'!G17</f>
        <v>5.9629883481836878E-2</v>
      </c>
      <c r="G17" s="39">
        <f>'Denuncias-Renuncias'!L17/'Denuncias-Renuncias'!G17</f>
        <v>5.4146675805346128E-2</v>
      </c>
      <c r="H17" s="39">
        <f>'Denuncias-Renuncias'!M17/'Denuncias-Renuncias'!G17</f>
        <v>2.0562028786840301E-2</v>
      </c>
      <c r="I17" s="39">
        <f>'Denuncias-Renuncias'!N17/'Denuncias-Renuncias'!G17</f>
        <v>7.5394105551747775E-3</v>
      </c>
    </row>
    <row r="18" spans="2:9" ht="20.100000000000001" customHeight="1" thickBot="1" x14ac:dyDescent="0.25">
      <c r="B18" s="4" t="s">
        <v>29</v>
      </c>
      <c r="C18" s="39">
        <f>'Denuncias-Renuncias'!H18/'Denuncias-Renuncias'!$G18</f>
        <v>2.0352781546811396E-3</v>
      </c>
      <c r="D18" s="39">
        <f>'Denuncias-Renuncias'!I18/'Denuncias-Renuncias'!G18</f>
        <v>0</v>
      </c>
      <c r="E18" s="39">
        <f>'Denuncias-Renuncias'!J18/'Denuncias-Renuncias'!G18</f>
        <v>0.78358208955223885</v>
      </c>
      <c r="F18" s="39">
        <f>'Denuncias-Renuncias'!K18/'Denuncias-Renuncias'!G18</f>
        <v>1.4925373134328358E-2</v>
      </c>
      <c r="G18" s="39">
        <f>'Denuncias-Renuncias'!L18/'Denuncias-Renuncias'!G18</f>
        <v>0.11397557666214382</v>
      </c>
      <c r="H18" s="39">
        <f>'Denuncias-Renuncias'!M18/'Denuncias-Renuncias'!G18</f>
        <v>5.9701492537313432E-2</v>
      </c>
      <c r="I18" s="39">
        <f>'Denuncias-Renuncias'!N18/'Denuncias-Renuncias'!G18</f>
        <v>2.5780189959294438E-2</v>
      </c>
    </row>
    <row r="19" spans="2:9" ht="20.100000000000001" customHeight="1" thickBot="1" x14ac:dyDescent="0.25">
      <c r="B19" s="4" t="s">
        <v>30</v>
      </c>
      <c r="C19" s="39">
        <f>'Denuncias-Renuncias'!H19/'Denuncias-Renuncias'!$G19</f>
        <v>7.4769605286037211E-3</v>
      </c>
      <c r="D19" s="39">
        <f>'Denuncias-Renuncias'!I19/'Denuncias-Renuncias'!G19</f>
        <v>5.2164840897235261E-4</v>
      </c>
      <c r="E19" s="39">
        <f>'Denuncias-Renuncias'!J19/'Denuncias-Renuncias'!G19</f>
        <v>0.76073726308468093</v>
      </c>
      <c r="F19" s="39">
        <f>'Denuncias-Renuncias'!K19/'Denuncias-Renuncias'!G19</f>
        <v>1.078073378542862E-2</v>
      </c>
      <c r="G19" s="39">
        <f>'Denuncias-Renuncias'!L19/'Denuncias-Renuncias'!G19</f>
        <v>0.14606155451225875</v>
      </c>
      <c r="H19" s="39">
        <f>'Denuncias-Renuncias'!M19/'Denuncias-Renuncias'!G19</f>
        <v>7.0770300817249179E-2</v>
      </c>
      <c r="I19" s="39">
        <f>'Denuncias-Renuncias'!N19/'Denuncias-Renuncias'!G19</f>
        <v>3.6515388628064684E-3</v>
      </c>
    </row>
    <row r="20" spans="2:9" ht="20.100000000000001" customHeight="1" thickBot="1" x14ac:dyDescent="0.25">
      <c r="B20" s="4" t="s">
        <v>31</v>
      </c>
      <c r="C20" s="39">
        <f>'Denuncias-Renuncias'!H20/'Denuncias-Renuncias'!$G20</f>
        <v>9.2180546726001265E-3</v>
      </c>
      <c r="D20" s="39">
        <f>'Denuncias-Renuncias'!I20/'Denuncias-Renuncias'!G20</f>
        <v>6.3572790845518119E-4</v>
      </c>
      <c r="E20" s="39">
        <f>'Denuncias-Renuncias'!J20/'Denuncias-Renuncias'!G20</f>
        <v>0.68165924984106807</v>
      </c>
      <c r="F20" s="39">
        <f>'Denuncias-Renuncias'!K20/'Denuncias-Renuncias'!G20</f>
        <v>1.4621741894469168E-2</v>
      </c>
      <c r="G20" s="39">
        <f>'Denuncias-Renuncias'!L20/'Denuncias-Renuncias'!G20</f>
        <v>0.15034965034965034</v>
      </c>
      <c r="H20" s="39">
        <f>'Denuncias-Renuncias'!M20/'Denuncias-Renuncias'!G20</f>
        <v>9.885568976478068E-2</v>
      </c>
      <c r="I20" s="39">
        <f>'Denuncias-Renuncias'!N20/'Denuncias-Renuncias'!G20</f>
        <v>4.465988556897648E-2</v>
      </c>
    </row>
    <row r="21" spans="2:9" ht="20.100000000000001" customHeight="1" thickBot="1" x14ac:dyDescent="0.25">
      <c r="B21" s="4" t="s">
        <v>32</v>
      </c>
      <c r="C21" s="39">
        <f>'Denuncias-Renuncias'!H21/'Denuncias-Renuncias'!$G21</f>
        <v>1.9417475728155338E-2</v>
      </c>
      <c r="D21" s="39">
        <f>'Denuncias-Renuncias'!I21/'Denuncias-Renuncias'!G21</f>
        <v>7.2815533980582527E-3</v>
      </c>
      <c r="E21" s="39">
        <f>'Denuncias-Renuncias'!J21/'Denuncias-Renuncias'!G21</f>
        <v>0.64927184466019416</v>
      </c>
      <c r="F21" s="39">
        <f>'Denuncias-Renuncias'!K21/'Denuncias-Renuncias'!G21</f>
        <v>1.3349514563106795E-2</v>
      </c>
      <c r="G21" s="39">
        <f>'Denuncias-Renuncias'!L21/'Denuncias-Renuncias'!G21</f>
        <v>0.20752427184466019</v>
      </c>
      <c r="H21" s="39">
        <f>'Denuncias-Renuncias'!M21/'Denuncias-Renuncias'!G21</f>
        <v>5.946601941747573E-2</v>
      </c>
      <c r="I21" s="39">
        <f>'Denuncias-Renuncias'!N21/'Denuncias-Renuncias'!G21</f>
        <v>4.3689320388349516E-2</v>
      </c>
    </row>
    <row r="22" spans="2:9" ht="20.100000000000001" customHeight="1" thickBot="1" x14ac:dyDescent="0.25">
      <c r="B22" s="4" t="s">
        <v>33</v>
      </c>
      <c r="C22" s="39">
        <f>'Denuncias-Renuncias'!H22/'Denuncias-Renuncias'!$G22</f>
        <v>1.1020881670533642E-2</v>
      </c>
      <c r="D22" s="39">
        <f>'Denuncias-Renuncias'!I22/'Denuncias-Renuncias'!G22</f>
        <v>1.1600928074245939E-3</v>
      </c>
      <c r="E22" s="39">
        <f>'Denuncias-Renuncias'!J22/'Denuncias-Renuncias'!G22</f>
        <v>0.77030162412993042</v>
      </c>
      <c r="F22" s="39">
        <f>'Denuncias-Renuncias'!K22/'Denuncias-Renuncias'!G22</f>
        <v>6.3805104408352666E-3</v>
      </c>
      <c r="G22" s="39">
        <f>'Denuncias-Renuncias'!L22/'Denuncias-Renuncias'!G22</f>
        <v>0.14849187935034802</v>
      </c>
      <c r="H22" s="39">
        <f>'Denuncias-Renuncias'!M22/'Denuncias-Renuncias'!G22</f>
        <v>4.5823665893271463E-2</v>
      </c>
      <c r="I22" s="39">
        <f>'Denuncias-Renuncias'!N22/'Denuncias-Renuncias'!G22</f>
        <v>1.6821345707656612E-2</v>
      </c>
    </row>
    <row r="23" spans="2:9" ht="20.100000000000001" customHeight="1" thickBot="1" x14ac:dyDescent="0.25">
      <c r="B23" s="4" t="s">
        <v>34</v>
      </c>
      <c r="C23" s="39">
        <f>'Denuncias-Renuncias'!H23/'Denuncias-Renuncias'!$G23</f>
        <v>1.4731960169144728E-2</v>
      </c>
      <c r="D23" s="39">
        <f>'Denuncias-Renuncias'!I23/'Denuncias-Renuncias'!G23</f>
        <v>1.6368844632383031E-3</v>
      </c>
      <c r="E23" s="39">
        <f>'Denuncias-Renuncias'!J23/'Denuncias-Renuncias'!G23</f>
        <v>0.66307461465011597</v>
      </c>
      <c r="F23" s="39">
        <f>'Denuncias-Renuncias'!K23/'Denuncias-Renuncias'!G23</f>
        <v>1.1594598281271313E-2</v>
      </c>
      <c r="G23" s="39">
        <f>'Denuncias-Renuncias'!L23/'Denuncias-Renuncias'!G23</f>
        <v>0.24635111171736462</v>
      </c>
      <c r="H23" s="39">
        <f>'Denuncias-Renuncias'!M23/'Denuncias-Renuncias'!G23</f>
        <v>3.9421634156322466E-2</v>
      </c>
      <c r="I23" s="39">
        <f>'Denuncias-Renuncias'!N23/'Denuncias-Renuncias'!G23</f>
        <v>2.3189196562542626E-2</v>
      </c>
    </row>
    <row r="24" spans="2:9" ht="20.100000000000001" customHeight="1" thickBot="1" x14ac:dyDescent="0.25">
      <c r="B24" s="4" t="s">
        <v>35</v>
      </c>
      <c r="C24" s="39">
        <f>'Denuncias-Renuncias'!H24/'Denuncias-Renuncias'!$G24</f>
        <v>1.540041067761807E-3</v>
      </c>
      <c r="D24" s="39">
        <f>'Denuncias-Renuncias'!I24/'Denuncias-Renuncias'!G24</f>
        <v>0</v>
      </c>
      <c r="E24" s="39">
        <f>'Denuncias-Renuncias'!J24/'Denuncias-Renuncias'!G24</f>
        <v>0.76848049281314168</v>
      </c>
      <c r="F24" s="39">
        <f>'Denuncias-Renuncias'!K24/'Denuncias-Renuncias'!G24</f>
        <v>2.2587268993839837E-2</v>
      </c>
      <c r="G24" s="39">
        <f>'Denuncias-Renuncias'!L24/'Denuncias-Renuncias'!G24</f>
        <v>0.14938398357289528</v>
      </c>
      <c r="H24" s="39">
        <f>'Denuncias-Renuncias'!M24/'Denuncias-Renuncias'!G24</f>
        <v>4.4147843942505136E-2</v>
      </c>
      <c r="I24" s="39">
        <f>'Denuncias-Renuncias'!N24/'Denuncias-Renuncias'!G24</f>
        <v>1.3860369609856264E-2</v>
      </c>
    </row>
    <row r="25" spans="2:9" ht="20.100000000000001" customHeight="1" thickBot="1" x14ac:dyDescent="0.25">
      <c r="B25" s="4" t="s">
        <v>36</v>
      </c>
      <c r="C25" s="39">
        <f>'Denuncias-Renuncias'!H25/'Denuncias-Renuncias'!$G25</f>
        <v>4.8402710551790898E-3</v>
      </c>
      <c r="D25" s="39">
        <f>'Denuncias-Renuncias'!I25/'Denuncias-Renuncias'!G25</f>
        <v>4.8402710551790898E-3</v>
      </c>
      <c r="E25" s="39">
        <f>'Denuncias-Renuncias'!J25/'Denuncias-Renuncias'!G25</f>
        <v>0.95837366892545983</v>
      </c>
      <c r="F25" s="39">
        <f>'Denuncias-Renuncias'!K25/'Denuncias-Renuncias'!G25</f>
        <v>0</v>
      </c>
      <c r="G25" s="39">
        <f>'Denuncias-Renuncias'!L25/'Denuncias-Renuncias'!G25</f>
        <v>1.452081316553727E-2</v>
      </c>
      <c r="H25" s="39">
        <f>'Denuncias-Renuncias'!M25/'Denuncias-Renuncias'!G25</f>
        <v>9.6805421103581795E-3</v>
      </c>
      <c r="I25" s="39">
        <f>'Denuncias-Renuncias'!N25/'Denuncias-Renuncias'!G25</f>
        <v>7.7444336882865443E-3</v>
      </c>
    </row>
    <row r="26" spans="2:9" ht="20.100000000000001" customHeight="1" thickBot="1" x14ac:dyDescent="0.25">
      <c r="B26" s="5" t="s">
        <v>37</v>
      </c>
      <c r="C26" s="39">
        <f>'Denuncias-Renuncias'!H26/'Denuncias-Renuncias'!$G26</f>
        <v>9.2194222495390298E-3</v>
      </c>
      <c r="D26" s="39">
        <f>'Denuncias-Renuncias'!I26/'Denuncias-Renuncias'!G26</f>
        <v>6.1462814996926854E-4</v>
      </c>
      <c r="E26" s="39">
        <f>'Denuncias-Renuncias'!J26/'Denuncias-Renuncias'!G26</f>
        <v>0.66871542716656418</v>
      </c>
      <c r="F26" s="39">
        <f>'Denuncias-Renuncias'!K26/'Denuncias-Renuncias'!G26</f>
        <v>2.9502151198524892E-2</v>
      </c>
      <c r="G26" s="39">
        <f>'Denuncias-Renuncias'!L26/'Denuncias-Renuncias'!G26</f>
        <v>0.25322679778733864</v>
      </c>
      <c r="H26" s="39">
        <f>'Denuncias-Renuncias'!M26/'Denuncias-Renuncias'!G26</f>
        <v>2.4585125998770743E-2</v>
      </c>
      <c r="I26" s="39">
        <f>'Denuncias-Renuncias'!N26/'Denuncias-Renuncias'!G26</f>
        <v>1.4136447449293177E-2</v>
      </c>
    </row>
    <row r="27" spans="2:9" ht="20.100000000000001" customHeight="1" thickBot="1" x14ac:dyDescent="0.25">
      <c r="B27" s="6" t="s">
        <v>38</v>
      </c>
      <c r="C27" s="39">
        <f>'Denuncias-Renuncias'!H27/'Denuncias-Renuncias'!$G27</f>
        <v>0</v>
      </c>
      <c r="D27" s="39">
        <f>'Denuncias-Renuncias'!I27/'Denuncias-Renuncias'!G27</f>
        <v>0</v>
      </c>
      <c r="E27" s="39">
        <f>'Denuncias-Renuncias'!J27/'Denuncias-Renuncias'!G27</f>
        <v>0.99009900990099009</v>
      </c>
      <c r="F27" s="39">
        <f>'Denuncias-Renuncias'!K27/'Denuncias-Renuncias'!G27</f>
        <v>0</v>
      </c>
      <c r="G27" s="39">
        <f>'Denuncias-Renuncias'!L27/'Denuncias-Renuncias'!G27</f>
        <v>9.9009900990099011E-3</v>
      </c>
      <c r="H27" s="39">
        <f>'Denuncias-Renuncias'!M27/'Denuncias-Renuncias'!G27</f>
        <v>0</v>
      </c>
      <c r="I27" s="39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0">
        <f>'Denuncias-Renuncias'!H28/'Denuncias-Renuncias'!$G28</f>
        <v>9.2812479574718408E-3</v>
      </c>
      <c r="D28" s="40">
        <f>'Denuncias-Renuncias'!I28/'Denuncias-Renuncias'!G28</f>
        <v>1.4597267914333645E-3</v>
      </c>
      <c r="E28" s="40">
        <f>'Denuncias-Renuncias'!J28/'Denuncias-Renuncias'!G28</f>
        <v>0.71256454388984514</v>
      </c>
      <c r="F28" s="40">
        <f>'Denuncias-Renuncias'!K28/'Denuncias-Renuncias'!G28</f>
        <v>1.6144142573912286E-2</v>
      </c>
      <c r="G28" s="40">
        <f>'Denuncias-Renuncias'!L28/'Denuncias-Renuncias'!G28</f>
        <v>0.16163750844244973</v>
      </c>
      <c r="H28" s="40">
        <f>'Denuncias-Renuncias'!M28/'Denuncias-Renuncias'!G28</f>
        <v>7.2310943593542343E-2</v>
      </c>
      <c r="I28" s="40">
        <f>'Denuncias-Renuncias'!N28/'Denuncias-Renuncias'!G28</f>
        <v>2.6601886751345345E-2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8" spans="2:9" ht="36" customHeight="1" x14ac:dyDescent="0.2">
      <c r="B8" s="14"/>
      <c r="C8" s="77" t="s">
        <v>203</v>
      </c>
      <c r="D8" s="77"/>
      <c r="E8" s="77"/>
      <c r="F8" s="77"/>
      <c r="G8" s="77" t="s">
        <v>204</v>
      </c>
      <c r="H8" s="77"/>
      <c r="I8" s="77"/>
    </row>
    <row r="9" spans="2:9" ht="72" thickBot="1" x14ac:dyDescent="0.25">
      <c r="B9" s="36"/>
      <c r="C9" s="21" t="s">
        <v>205</v>
      </c>
      <c r="D9" s="21" t="s">
        <v>206</v>
      </c>
      <c r="E9" s="21" t="s">
        <v>207</v>
      </c>
      <c r="F9" s="21" t="s">
        <v>208</v>
      </c>
      <c r="G9" s="21" t="s">
        <v>209</v>
      </c>
      <c r="H9" s="21" t="s">
        <v>210</v>
      </c>
      <c r="I9" s="21" t="s">
        <v>211</v>
      </c>
    </row>
    <row r="10" spans="2:9" ht="20.100000000000001" customHeight="1" thickBot="1" x14ac:dyDescent="0.25">
      <c r="B10" s="3" t="s">
        <v>22</v>
      </c>
      <c r="C10" s="18">
        <v>118</v>
      </c>
      <c r="D10" s="18">
        <v>41</v>
      </c>
      <c r="E10" s="18">
        <v>73</v>
      </c>
      <c r="F10" s="18">
        <v>232</v>
      </c>
      <c r="G10" s="18">
        <v>3293</v>
      </c>
      <c r="H10" s="18">
        <v>20</v>
      </c>
      <c r="I10" s="18">
        <v>3313</v>
      </c>
    </row>
    <row r="11" spans="2:9" ht="20.100000000000001" customHeight="1" thickBot="1" x14ac:dyDescent="0.25">
      <c r="B11" s="4" t="s">
        <v>23</v>
      </c>
      <c r="C11" s="19">
        <v>0</v>
      </c>
      <c r="D11" s="19">
        <v>13</v>
      </c>
      <c r="E11" s="19">
        <v>18</v>
      </c>
      <c r="F11" s="19">
        <v>31</v>
      </c>
      <c r="G11" s="19">
        <v>386</v>
      </c>
      <c r="H11" s="19">
        <v>0</v>
      </c>
      <c r="I11" s="19">
        <v>386</v>
      </c>
    </row>
    <row r="12" spans="2:9" ht="20.100000000000001" customHeight="1" thickBot="1" x14ac:dyDescent="0.25">
      <c r="B12" s="4" t="s">
        <v>24</v>
      </c>
      <c r="C12" s="19">
        <v>0</v>
      </c>
      <c r="D12" s="19">
        <v>1</v>
      </c>
      <c r="E12" s="19">
        <v>2</v>
      </c>
      <c r="F12" s="19">
        <v>3</v>
      </c>
      <c r="G12" s="19">
        <v>267</v>
      </c>
      <c r="H12" s="19">
        <v>0</v>
      </c>
      <c r="I12" s="19">
        <v>267</v>
      </c>
    </row>
    <row r="13" spans="2:9" ht="20.100000000000001" customHeight="1" thickBot="1" x14ac:dyDescent="0.25">
      <c r="B13" s="4" t="s">
        <v>25</v>
      </c>
      <c r="C13" s="19">
        <v>12</v>
      </c>
      <c r="D13" s="19">
        <v>2</v>
      </c>
      <c r="E13" s="19">
        <v>10</v>
      </c>
      <c r="F13" s="19">
        <v>24</v>
      </c>
      <c r="G13" s="19">
        <v>779</v>
      </c>
      <c r="H13" s="19">
        <v>12</v>
      </c>
      <c r="I13" s="19">
        <v>791</v>
      </c>
    </row>
    <row r="14" spans="2:9" ht="20.100000000000001" customHeight="1" thickBot="1" x14ac:dyDescent="0.25">
      <c r="B14" s="4" t="s">
        <v>26</v>
      </c>
      <c r="C14" s="19">
        <v>69</v>
      </c>
      <c r="D14" s="19">
        <v>64</v>
      </c>
      <c r="E14" s="19">
        <v>27</v>
      </c>
      <c r="F14" s="19">
        <v>160</v>
      </c>
      <c r="G14" s="19">
        <v>830</v>
      </c>
      <c r="H14" s="19">
        <v>18</v>
      </c>
      <c r="I14" s="19">
        <v>848</v>
      </c>
    </row>
    <row r="15" spans="2:9" ht="20.100000000000001" customHeight="1" thickBot="1" x14ac:dyDescent="0.25">
      <c r="B15" s="4" t="s">
        <v>27</v>
      </c>
      <c r="C15" s="19">
        <v>5</v>
      </c>
      <c r="D15" s="19">
        <v>10</v>
      </c>
      <c r="E15" s="19">
        <v>4</v>
      </c>
      <c r="F15" s="19">
        <v>19</v>
      </c>
      <c r="G15" s="19">
        <v>148</v>
      </c>
      <c r="H15" s="19">
        <v>16</v>
      </c>
      <c r="I15" s="19">
        <v>164</v>
      </c>
    </row>
    <row r="16" spans="2:9" ht="20.100000000000001" customHeight="1" thickBot="1" x14ac:dyDescent="0.25">
      <c r="B16" s="4" t="s">
        <v>28</v>
      </c>
      <c r="C16" s="19">
        <v>5</v>
      </c>
      <c r="D16" s="19">
        <v>8</v>
      </c>
      <c r="E16" s="19">
        <v>0</v>
      </c>
      <c r="F16" s="19">
        <v>13</v>
      </c>
      <c r="G16" s="19">
        <v>617</v>
      </c>
      <c r="H16" s="19">
        <v>10</v>
      </c>
      <c r="I16" s="19">
        <v>627</v>
      </c>
    </row>
    <row r="17" spans="2:9" ht="20.100000000000001" customHeight="1" thickBot="1" x14ac:dyDescent="0.25">
      <c r="B17" s="4" t="s">
        <v>29</v>
      </c>
      <c r="C17" s="19">
        <v>2</v>
      </c>
      <c r="D17" s="19">
        <v>0</v>
      </c>
      <c r="E17" s="19">
        <v>10</v>
      </c>
      <c r="F17" s="19">
        <v>12</v>
      </c>
      <c r="G17" s="19">
        <v>596</v>
      </c>
      <c r="H17" s="19">
        <v>4</v>
      </c>
      <c r="I17" s="19">
        <v>600</v>
      </c>
    </row>
    <row r="18" spans="2:9" ht="20.100000000000001" customHeight="1" thickBot="1" x14ac:dyDescent="0.25">
      <c r="B18" s="4" t="s">
        <v>30</v>
      </c>
      <c r="C18" s="19">
        <v>50</v>
      </c>
      <c r="D18" s="19">
        <v>47</v>
      </c>
      <c r="E18" s="19">
        <v>26</v>
      </c>
      <c r="F18" s="19">
        <v>123</v>
      </c>
      <c r="G18" s="19">
        <v>2069</v>
      </c>
      <c r="H18" s="19">
        <v>43</v>
      </c>
      <c r="I18" s="19">
        <v>2112</v>
      </c>
    </row>
    <row r="19" spans="2:9" ht="20.100000000000001" customHeight="1" thickBot="1" x14ac:dyDescent="0.25">
      <c r="B19" s="4" t="s">
        <v>31</v>
      </c>
      <c r="C19" s="19">
        <v>116</v>
      </c>
      <c r="D19" s="19">
        <v>36</v>
      </c>
      <c r="E19" s="19">
        <v>14</v>
      </c>
      <c r="F19" s="19">
        <v>166</v>
      </c>
      <c r="G19" s="19">
        <v>1827</v>
      </c>
      <c r="H19" s="19">
        <v>30</v>
      </c>
      <c r="I19" s="19">
        <v>1857</v>
      </c>
    </row>
    <row r="20" spans="2:9" ht="20.100000000000001" customHeight="1" thickBot="1" x14ac:dyDescent="0.25">
      <c r="B20" s="4" t="s">
        <v>32</v>
      </c>
      <c r="C20" s="19">
        <v>16</v>
      </c>
      <c r="D20" s="19">
        <v>0</v>
      </c>
      <c r="E20" s="19">
        <v>3</v>
      </c>
      <c r="F20" s="19">
        <v>19</v>
      </c>
      <c r="G20" s="19">
        <v>399</v>
      </c>
      <c r="H20" s="19">
        <v>0</v>
      </c>
      <c r="I20" s="19">
        <v>399</v>
      </c>
    </row>
    <row r="21" spans="2:9" ht="20.100000000000001" customHeight="1" thickBot="1" x14ac:dyDescent="0.25">
      <c r="B21" s="4" t="s">
        <v>33</v>
      </c>
      <c r="C21" s="19">
        <v>14</v>
      </c>
      <c r="D21" s="19">
        <v>6</v>
      </c>
      <c r="E21" s="19">
        <v>2</v>
      </c>
      <c r="F21" s="19">
        <v>22</v>
      </c>
      <c r="G21" s="19">
        <v>941</v>
      </c>
      <c r="H21" s="19">
        <v>10</v>
      </c>
      <c r="I21" s="19">
        <v>951</v>
      </c>
    </row>
    <row r="22" spans="2:9" ht="20.100000000000001" customHeight="1" thickBot="1" x14ac:dyDescent="0.25">
      <c r="B22" s="4" t="s">
        <v>34</v>
      </c>
      <c r="C22" s="19">
        <v>57</v>
      </c>
      <c r="D22" s="19">
        <v>81</v>
      </c>
      <c r="E22" s="19">
        <v>5</v>
      </c>
      <c r="F22" s="19">
        <v>143</v>
      </c>
      <c r="G22" s="19">
        <v>2884</v>
      </c>
      <c r="H22" s="19">
        <v>9</v>
      </c>
      <c r="I22" s="19">
        <v>2893</v>
      </c>
    </row>
    <row r="23" spans="2:9" ht="20.100000000000001" customHeight="1" thickBot="1" x14ac:dyDescent="0.25">
      <c r="B23" s="4" t="s">
        <v>35</v>
      </c>
      <c r="C23" s="19">
        <v>4</v>
      </c>
      <c r="D23" s="19">
        <v>12</v>
      </c>
      <c r="E23" s="19">
        <v>19</v>
      </c>
      <c r="F23" s="19">
        <v>35</v>
      </c>
      <c r="G23" s="19">
        <v>878</v>
      </c>
      <c r="H23" s="19">
        <v>0</v>
      </c>
      <c r="I23" s="19">
        <v>878</v>
      </c>
    </row>
    <row r="24" spans="2:9" ht="20.100000000000001" customHeight="1" thickBot="1" x14ac:dyDescent="0.25">
      <c r="B24" s="4" t="s">
        <v>36</v>
      </c>
      <c r="C24" s="19">
        <v>14</v>
      </c>
      <c r="D24" s="19">
        <v>5</v>
      </c>
      <c r="E24" s="19">
        <v>1</v>
      </c>
      <c r="F24" s="19">
        <v>20</v>
      </c>
      <c r="G24" s="19">
        <v>305</v>
      </c>
      <c r="H24" s="19">
        <v>2</v>
      </c>
      <c r="I24" s="19">
        <v>307</v>
      </c>
    </row>
    <row r="25" spans="2:9" ht="20.100000000000001" customHeight="1" thickBot="1" x14ac:dyDescent="0.25">
      <c r="B25" s="5" t="s">
        <v>37</v>
      </c>
      <c r="C25" s="19">
        <v>3</v>
      </c>
      <c r="D25" s="19">
        <v>10</v>
      </c>
      <c r="E25" s="19">
        <v>5</v>
      </c>
      <c r="F25" s="19">
        <v>18</v>
      </c>
      <c r="G25" s="19">
        <v>436</v>
      </c>
      <c r="H25" s="19">
        <v>9</v>
      </c>
      <c r="I25" s="19">
        <v>445</v>
      </c>
    </row>
    <row r="26" spans="2:9" ht="20.100000000000001" customHeight="1" thickBot="1" x14ac:dyDescent="0.25">
      <c r="B26" s="6" t="s">
        <v>38</v>
      </c>
      <c r="C26" s="20">
        <v>2</v>
      </c>
      <c r="D26" s="20">
        <v>0</v>
      </c>
      <c r="E26" s="20">
        <v>0</v>
      </c>
      <c r="F26" s="20">
        <v>2</v>
      </c>
      <c r="G26" s="20">
        <v>52</v>
      </c>
      <c r="H26" s="20">
        <v>0</v>
      </c>
      <c r="I26" s="20">
        <v>52</v>
      </c>
    </row>
    <row r="27" spans="2:9" ht="20.100000000000001" customHeight="1" thickBot="1" x14ac:dyDescent="0.25">
      <c r="B27" s="7" t="s">
        <v>39</v>
      </c>
      <c r="C27" s="9">
        <f>SUM(C10:C26)</f>
        <v>487</v>
      </c>
      <c r="D27" s="9">
        <f t="shared" ref="D27:I27" si="0">SUM(D10:D26)</f>
        <v>336</v>
      </c>
      <c r="E27" s="9">
        <f t="shared" si="0"/>
        <v>219</v>
      </c>
      <c r="F27" s="9">
        <f t="shared" si="0"/>
        <v>1042</v>
      </c>
      <c r="G27" s="9">
        <f t="shared" si="0"/>
        <v>16707</v>
      </c>
      <c r="H27" s="9">
        <f t="shared" si="0"/>
        <v>183</v>
      </c>
      <c r="I27" s="9">
        <f t="shared" si="0"/>
        <v>16890</v>
      </c>
    </row>
    <row r="28" spans="2:9" x14ac:dyDescent="0.2">
      <c r="C28" s="54"/>
      <c r="D28" s="54"/>
      <c r="E28" s="54"/>
      <c r="F28" s="54"/>
      <c r="G28" s="54"/>
      <c r="H28" s="54"/>
      <c r="I28" s="54"/>
    </row>
  </sheetData>
  <mergeCells count="2">
    <mergeCell ref="C8:F8"/>
    <mergeCell ref="G8:I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V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3" max="13" width="23.5" bestFit="1" customWidth="1"/>
    <col min="14" max="14" width="12.75" bestFit="1" customWidth="1"/>
    <col min="15" max="18" width="14.625" customWidth="1"/>
    <col min="19" max="19" width="20.875" bestFit="1" customWidth="1"/>
    <col min="20" max="20" width="13.25" hidden="1" customWidth="1"/>
    <col min="21" max="21" width="13.875" hidden="1" customWidth="1"/>
    <col min="22" max="22" width="11.75" hidden="1" customWidth="1"/>
    <col min="23" max="23" width="8.625" customWidth="1"/>
  </cols>
  <sheetData>
    <row r="7" spans="2:22" ht="46.5" customHeight="1" x14ac:dyDescent="0.2"/>
    <row r="9" spans="2:22" ht="41.25" customHeight="1" x14ac:dyDescent="0.2">
      <c r="B9" s="14"/>
      <c r="C9" s="95" t="s">
        <v>212</v>
      </c>
      <c r="D9" s="96"/>
      <c r="E9" s="96"/>
      <c r="F9" s="96"/>
      <c r="G9" s="96"/>
      <c r="H9" s="97"/>
      <c r="M9" s="14"/>
      <c r="N9" s="92" t="s">
        <v>220</v>
      </c>
      <c r="O9" s="93"/>
      <c r="P9" s="93"/>
      <c r="Q9" s="93"/>
      <c r="R9" s="93"/>
      <c r="S9" s="48"/>
    </row>
    <row r="10" spans="2:22" ht="41.25" customHeight="1" x14ac:dyDescent="0.2">
      <c r="B10" s="14"/>
      <c r="C10" s="78" t="s">
        <v>213</v>
      </c>
      <c r="D10" s="78"/>
      <c r="E10" s="78" t="s">
        <v>214</v>
      </c>
      <c r="F10" s="78"/>
      <c r="G10" s="78" t="s">
        <v>215</v>
      </c>
      <c r="H10" s="78" t="s">
        <v>75</v>
      </c>
      <c r="M10" s="14"/>
      <c r="N10" s="78" t="s">
        <v>213</v>
      </c>
      <c r="O10" s="78"/>
      <c r="P10" s="78" t="s">
        <v>214</v>
      </c>
      <c r="Q10" s="78"/>
      <c r="R10" s="78" t="s">
        <v>215</v>
      </c>
      <c r="S10" s="94"/>
    </row>
    <row r="11" spans="2:22" ht="41.25" customHeight="1" thickBot="1" x14ac:dyDescent="0.25">
      <c r="B11" s="14"/>
      <c r="C11" s="15" t="s">
        <v>216</v>
      </c>
      <c r="D11" s="15" t="s">
        <v>217</v>
      </c>
      <c r="E11" s="15" t="s">
        <v>218</v>
      </c>
      <c r="F11" s="15" t="s">
        <v>219</v>
      </c>
      <c r="G11" s="78"/>
      <c r="H11" s="78"/>
      <c r="M11" s="14"/>
      <c r="N11" s="15" t="s">
        <v>216</v>
      </c>
      <c r="O11" s="15" t="s">
        <v>217</v>
      </c>
      <c r="P11" s="15" t="s">
        <v>218</v>
      </c>
      <c r="Q11" s="15" t="s">
        <v>219</v>
      </c>
      <c r="R11" s="78"/>
      <c r="S11" s="94"/>
      <c r="T11" s="15" t="s">
        <v>221</v>
      </c>
      <c r="U11" s="15" t="s">
        <v>222</v>
      </c>
      <c r="V11" s="15" t="s">
        <v>52</v>
      </c>
    </row>
    <row r="12" spans="2:22" ht="20.100000000000001" customHeight="1" thickBot="1" x14ac:dyDescent="0.25">
      <c r="B12" s="3" t="s">
        <v>22</v>
      </c>
      <c r="C12" s="51">
        <f t="shared" ref="C12:C29" si="0">+N12/V12</f>
        <v>1.8568287319814317E-2</v>
      </c>
      <c r="D12" s="51">
        <f t="shared" ref="D12:D29" si="1">+O12/V12</f>
        <v>0.16723674566332764</v>
      </c>
      <c r="E12" s="51">
        <f t="shared" ref="E12:E29" si="2">+P12/V12</f>
        <v>2.834107011971659E-2</v>
      </c>
      <c r="F12" s="51">
        <f t="shared" ref="F12:F29" si="3">+Q12/V12</f>
        <v>0.40471536770095284</v>
      </c>
      <c r="G12" s="51">
        <f t="shared" ref="G12:G29" si="4">+R12/V12</f>
        <v>0.1843391155631566</v>
      </c>
      <c r="H12" s="51">
        <f>1-C12-D12-E12-F12-G12</f>
        <v>0.19679941363303202</v>
      </c>
      <c r="M12" s="3" t="s">
        <v>22</v>
      </c>
      <c r="N12" s="18">
        <v>152</v>
      </c>
      <c r="O12" s="18">
        <v>1369</v>
      </c>
      <c r="P12" s="18">
        <v>232</v>
      </c>
      <c r="Q12" s="18">
        <v>3313</v>
      </c>
      <c r="R12" s="18">
        <v>1509</v>
      </c>
      <c r="S12" s="10"/>
      <c r="T12" s="31">
        <v>6680</v>
      </c>
      <c r="U12" s="31">
        <v>3</v>
      </c>
      <c r="V12" s="31">
        <f>T12-U12+R12</f>
        <v>8186</v>
      </c>
    </row>
    <row r="13" spans="2:22" ht="20.100000000000001" customHeight="1" thickBot="1" x14ac:dyDescent="0.25">
      <c r="B13" s="4" t="s">
        <v>23</v>
      </c>
      <c r="C13" s="51">
        <f t="shared" si="0"/>
        <v>9.0826521344232521E-3</v>
      </c>
      <c r="D13" s="51">
        <f t="shared" si="1"/>
        <v>0.17075386012715713</v>
      </c>
      <c r="E13" s="51">
        <f t="shared" si="2"/>
        <v>2.8156221616712079E-2</v>
      </c>
      <c r="F13" s="51">
        <f t="shared" si="3"/>
        <v>0.35059037238873753</v>
      </c>
      <c r="G13" s="51">
        <f t="shared" si="4"/>
        <v>0.22706630336058128</v>
      </c>
      <c r="H13" s="51">
        <f t="shared" ref="H13:H29" si="5">1-C13-D13-E13-F13-G13</f>
        <v>0.21435059037238877</v>
      </c>
      <c r="M13" s="4" t="s">
        <v>23</v>
      </c>
      <c r="N13" s="19">
        <v>10</v>
      </c>
      <c r="O13" s="19">
        <v>188</v>
      </c>
      <c r="P13" s="19">
        <v>31</v>
      </c>
      <c r="Q13" s="19">
        <v>386</v>
      </c>
      <c r="R13" s="19">
        <v>250</v>
      </c>
      <c r="S13" s="10"/>
      <c r="T13" s="31">
        <v>860</v>
      </c>
      <c r="U13" s="31">
        <v>9</v>
      </c>
      <c r="V13" s="31">
        <f t="shared" ref="V13:V29" si="6">T13-U13+R13</f>
        <v>1101</v>
      </c>
    </row>
    <row r="14" spans="2:22" ht="20.100000000000001" customHeight="1" thickBot="1" x14ac:dyDescent="0.25">
      <c r="B14" s="4" t="s">
        <v>24</v>
      </c>
      <c r="C14" s="51">
        <f t="shared" si="0"/>
        <v>7.8616352201257862E-3</v>
      </c>
      <c r="D14" s="51">
        <f t="shared" si="1"/>
        <v>0.25628930817610063</v>
      </c>
      <c r="E14" s="51">
        <f t="shared" si="2"/>
        <v>4.7169811320754715E-3</v>
      </c>
      <c r="F14" s="51">
        <f t="shared" si="3"/>
        <v>0.419811320754717</v>
      </c>
      <c r="G14" s="51">
        <f t="shared" si="4"/>
        <v>0.25471698113207547</v>
      </c>
      <c r="H14" s="51">
        <f t="shared" si="5"/>
        <v>5.6603773584905537E-2</v>
      </c>
      <c r="M14" s="4" t="s">
        <v>24</v>
      </c>
      <c r="N14" s="19">
        <v>5</v>
      </c>
      <c r="O14" s="19">
        <v>163</v>
      </c>
      <c r="P14" s="19">
        <v>3</v>
      </c>
      <c r="Q14" s="19">
        <v>267</v>
      </c>
      <c r="R14" s="19">
        <v>162</v>
      </c>
      <c r="S14" s="10"/>
      <c r="T14" s="31">
        <v>474</v>
      </c>
      <c r="U14" s="31">
        <v>0</v>
      </c>
      <c r="V14" s="31">
        <f t="shared" si="6"/>
        <v>636</v>
      </c>
    </row>
    <row r="15" spans="2:22" ht="20.100000000000001" customHeight="1" thickBot="1" x14ac:dyDescent="0.25">
      <c r="B15" s="4" t="s">
        <v>25</v>
      </c>
      <c r="C15" s="51">
        <f t="shared" si="0"/>
        <v>2.2637238256932655E-3</v>
      </c>
      <c r="D15" s="51">
        <f t="shared" si="1"/>
        <v>0.15110356536502548</v>
      </c>
      <c r="E15" s="51">
        <f t="shared" si="2"/>
        <v>1.3582342954159592E-2</v>
      </c>
      <c r="F15" s="51">
        <f t="shared" si="3"/>
        <v>0.44765138653084324</v>
      </c>
      <c r="G15" s="51">
        <f t="shared" si="4"/>
        <v>0.15336728919071874</v>
      </c>
      <c r="H15" s="51">
        <f t="shared" si="5"/>
        <v>0.23203169213355967</v>
      </c>
      <c r="M15" s="4" t="s">
        <v>25</v>
      </c>
      <c r="N15" s="19">
        <v>4</v>
      </c>
      <c r="O15" s="19">
        <v>267</v>
      </c>
      <c r="P15" s="19">
        <v>24</v>
      </c>
      <c r="Q15" s="19">
        <v>791</v>
      </c>
      <c r="R15" s="19">
        <v>271</v>
      </c>
      <c r="S15" s="10"/>
      <c r="T15" s="31">
        <v>1496</v>
      </c>
      <c r="U15" s="31">
        <v>0</v>
      </c>
      <c r="V15" s="31">
        <f t="shared" si="6"/>
        <v>1767</v>
      </c>
    </row>
    <row r="16" spans="2:22" ht="20.100000000000001" customHeight="1" thickBot="1" x14ac:dyDescent="0.25">
      <c r="B16" s="4" t="s">
        <v>26</v>
      </c>
      <c r="C16" s="51">
        <f t="shared" si="0"/>
        <v>1.4874628134296642E-2</v>
      </c>
      <c r="D16" s="51">
        <f t="shared" si="1"/>
        <v>0.28941776455588608</v>
      </c>
      <c r="E16" s="51">
        <f t="shared" si="2"/>
        <v>6.7998300042498933E-2</v>
      </c>
      <c r="F16" s="51">
        <f t="shared" si="3"/>
        <v>0.36039099022524435</v>
      </c>
      <c r="G16" s="51">
        <f t="shared" si="4"/>
        <v>8.9247768805779851E-2</v>
      </c>
      <c r="H16" s="51">
        <f t="shared" si="5"/>
        <v>0.17807054823629415</v>
      </c>
      <c r="M16" s="4" t="s">
        <v>26</v>
      </c>
      <c r="N16" s="19">
        <v>35</v>
      </c>
      <c r="O16" s="19">
        <v>681</v>
      </c>
      <c r="P16" s="19">
        <v>160</v>
      </c>
      <c r="Q16" s="19">
        <v>848</v>
      </c>
      <c r="R16" s="19">
        <v>210</v>
      </c>
      <c r="S16" s="10"/>
      <c r="T16" s="31">
        <v>2146</v>
      </c>
      <c r="U16" s="31">
        <v>3</v>
      </c>
      <c r="V16" s="31">
        <f t="shared" si="6"/>
        <v>2353</v>
      </c>
    </row>
    <row r="17" spans="2:22" ht="20.100000000000001" customHeight="1" thickBot="1" x14ac:dyDescent="0.25">
      <c r="B17" s="4" t="s">
        <v>27</v>
      </c>
      <c r="C17" s="51">
        <f t="shared" si="0"/>
        <v>1.4457831325301205E-2</v>
      </c>
      <c r="D17" s="51">
        <f t="shared" si="1"/>
        <v>0.15903614457831325</v>
      </c>
      <c r="E17" s="51">
        <f t="shared" si="2"/>
        <v>4.5783132530120479E-2</v>
      </c>
      <c r="F17" s="51">
        <f t="shared" si="3"/>
        <v>0.39518072289156625</v>
      </c>
      <c r="G17" s="51">
        <f t="shared" si="4"/>
        <v>0.19277108433734941</v>
      </c>
      <c r="H17" s="51">
        <f t="shared" si="5"/>
        <v>0.19277108433734941</v>
      </c>
      <c r="M17" s="4" t="s">
        <v>27</v>
      </c>
      <c r="N17" s="19">
        <v>6</v>
      </c>
      <c r="O17" s="19">
        <v>66</v>
      </c>
      <c r="P17" s="19">
        <v>19</v>
      </c>
      <c r="Q17" s="19">
        <v>164</v>
      </c>
      <c r="R17" s="19">
        <v>80</v>
      </c>
      <c r="S17" s="10"/>
      <c r="T17" s="31">
        <v>335</v>
      </c>
      <c r="U17" s="31">
        <v>0</v>
      </c>
      <c r="V17" s="31">
        <f t="shared" si="6"/>
        <v>415</v>
      </c>
    </row>
    <row r="18" spans="2:22" ht="20.100000000000001" customHeight="1" thickBot="1" x14ac:dyDescent="0.25">
      <c r="B18" s="4" t="s">
        <v>28</v>
      </c>
      <c r="C18" s="51">
        <f t="shared" si="0"/>
        <v>2.3970037453183522E-2</v>
      </c>
      <c r="D18" s="51">
        <f t="shared" si="1"/>
        <v>0.10037453183520599</v>
      </c>
      <c r="E18" s="51">
        <f t="shared" si="2"/>
        <v>9.7378277153558051E-3</v>
      </c>
      <c r="F18" s="51">
        <f t="shared" si="3"/>
        <v>0.46966292134831461</v>
      </c>
      <c r="G18" s="51">
        <f t="shared" si="4"/>
        <v>0.25018726591760299</v>
      </c>
      <c r="H18" s="51">
        <f t="shared" si="5"/>
        <v>0.14606741573033716</v>
      </c>
      <c r="M18" s="4" t="s">
        <v>28</v>
      </c>
      <c r="N18" s="19">
        <v>32</v>
      </c>
      <c r="O18" s="19">
        <v>134</v>
      </c>
      <c r="P18" s="19">
        <v>13</v>
      </c>
      <c r="Q18" s="19">
        <v>627</v>
      </c>
      <c r="R18" s="19">
        <v>334</v>
      </c>
      <c r="S18" s="10"/>
      <c r="T18" s="31">
        <v>1001</v>
      </c>
      <c r="U18" s="31">
        <v>0</v>
      </c>
      <c r="V18" s="31">
        <f t="shared" si="6"/>
        <v>1335</v>
      </c>
    </row>
    <row r="19" spans="2:22" ht="20.100000000000001" customHeight="1" thickBot="1" x14ac:dyDescent="0.25">
      <c r="B19" s="4" t="s">
        <v>29</v>
      </c>
      <c r="C19" s="51">
        <f t="shared" si="0"/>
        <v>2.681992337164751E-2</v>
      </c>
      <c r="D19" s="51">
        <f t="shared" si="1"/>
        <v>0.17164750957854405</v>
      </c>
      <c r="E19" s="51">
        <f t="shared" si="2"/>
        <v>9.1954022988505746E-3</v>
      </c>
      <c r="F19" s="51">
        <f t="shared" si="3"/>
        <v>0.45977011494252873</v>
      </c>
      <c r="G19" s="51">
        <f t="shared" si="4"/>
        <v>0.19540229885057472</v>
      </c>
      <c r="H19" s="51">
        <f t="shared" si="5"/>
        <v>0.13716475095785438</v>
      </c>
      <c r="M19" s="4" t="s">
        <v>29</v>
      </c>
      <c r="N19" s="19">
        <v>35</v>
      </c>
      <c r="O19" s="19">
        <v>224</v>
      </c>
      <c r="P19" s="19">
        <v>12</v>
      </c>
      <c r="Q19" s="19">
        <v>600</v>
      </c>
      <c r="R19" s="19">
        <v>255</v>
      </c>
      <c r="S19" s="10"/>
      <c r="T19" s="31">
        <v>1050</v>
      </c>
      <c r="U19" s="31">
        <v>0</v>
      </c>
      <c r="V19" s="31">
        <f t="shared" si="6"/>
        <v>1305</v>
      </c>
    </row>
    <row r="20" spans="2:22" ht="20.100000000000001" customHeight="1" thickBot="1" x14ac:dyDescent="0.25">
      <c r="B20" s="4" t="s">
        <v>30</v>
      </c>
      <c r="C20" s="51">
        <f t="shared" si="0"/>
        <v>1.2087317337182031E-2</v>
      </c>
      <c r="D20" s="51">
        <f t="shared" si="1"/>
        <v>8.5513259967526609E-2</v>
      </c>
      <c r="E20" s="51">
        <f t="shared" si="2"/>
        <v>2.2190149738408806E-2</v>
      </c>
      <c r="F20" s="51">
        <f t="shared" si="3"/>
        <v>0.38102110770340969</v>
      </c>
      <c r="G20" s="51">
        <f t="shared" si="4"/>
        <v>0.31950207468879666</v>
      </c>
      <c r="H20" s="51">
        <f t="shared" si="5"/>
        <v>0.17968609056467622</v>
      </c>
      <c r="M20" s="4" t="s">
        <v>30</v>
      </c>
      <c r="N20" s="19">
        <v>67</v>
      </c>
      <c r="O20" s="19">
        <v>474</v>
      </c>
      <c r="P20" s="19">
        <v>123</v>
      </c>
      <c r="Q20" s="19">
        <v>2112</v>
      </c>
      <c r="R20" s="19">
        <v>1771</v>
      </c>
      <c r="S20" s="10"/>
      <c r="T20" s="31">
        <v>3778</v>
      </c>
      <c r="U20" s="31">
        <v>6</v>
      </c>
      <c r="V20" s="31">
        <f t="shared" si="6"/>
        <v>5543</v>
      </c>
    </row>
    <row r="21" spans="2:22" ht="20.100000000000001" customHeight="1" thickBot="1" x14ac:dyDescent="0.25">
      <c r="B21" s="4" t="s">
        <v>31</v>
      </c>
      <c r="C21" s="51">
        <f t="shared" si="0"/>
        <v>1.7860180302772581E-2</v>
      </c>
      <c r="D21" s="51">
        <f t="shared" si="1"/>
        <v>0.19833304983840788</v>
      </c>
      <c r="E21" s="51">
        <f t="shared" si="2"/>
        <v>2.8236094573907126E-2</v>
      </c>
      <c r="F21" s="51">
        <f t="shared" si="3"/>
        <v>0.3158700459261779</v>
      </c>
      <c r="G21" s="51">
        <f t="shared" si="4"/>
        <v>0.19135907467256336</v>
      </c>
      <c r="H21" s="51">
        <f t="shared" si="5"/>
        <v>0.24834155468617125</v>
      </c>
      <c r="M21" s="4" t="s">
        <v>31</v>
      </c>
      <c r="N21" s="19">
        <v>105</v>
      </c>
      <c r="O21" s="19">
        <v>1166</v>
      </c>
      <c r="P21" s="19">
        <v>166</v>
      </c>
      <c r="Q21" s="19">
        <v>1857</v>
      </c>
      <c r="R21" s="19">
        <v>1125</v>
      </c>
      <c r="S21" s="10"/>
      <c r="T21" s="31">
        <v>4755</v>
      </c>
      <c r="U21" s="31">
        <v>1</v>
      </c>
      <c r="V21" s="31">
        <f t="shared" si="6"/>
        <v>5879</v>
      </c>
    </row>
    <row r="22" spans="2:22" ht="20.100000000000001" customHeight="1" thickBot="1" x14ac:dyDescent="0.25">
      <c r="B22" s="4" t="s">
        <v>32</v>
      </c>
      <c r="C22" s="51">
        <f t="shared" si="0"/>
        <v>7.6726342710997444E-3</v>
      </c>
      <c r="D22" s="51">
        <f t="shared" si="1"/>
        <v>0.2506393861892583</v>
      </c>
      <c r="E22" s="51">
        <f t="shared" si="2"/>
        <v>2.4296675191815855E-2</v>
      </c>
      <c r="F22" s="51">
        <f t="shared" si="3"/>
        <v>0.51023017902813295</v>
      </c>
      <c r="G22" s="51">
        <f t="shared" si="4"/>
        <v>0.15601023017902813</v>
      </c>
      <c r="H22" s="51">
        <f t="shared" si="5"/>
        <v>5.1150895140664981E-2</v>
      </c>
      <c r="M22" s="4" t="s">
        <v>32</v>
      </c>
      <c r="N22" s="19">
        <v>6</v>
      </c>
      <c r="O22" s="19">
        <v>196</v>
      </c>
      <c r="P22" s="19">
        <v>19</v>
      </c>
      <c r="Q22" s="19">
        <v>399</v>
      </c>
      <c r="R22" s="19">
        <v>122</v>
      </c>
      <c r="S22" s="10"/>
      <c r="T22" s="31">
        <v>660</v>
      </c>
      <c r="U22" s="31">
        <v>0</v>
      </c>
      <c r="V22" s="31">
        <f t="shared" si="6"/>
        <v>782</v>
      </c>
    </row>
    <row r="23" spans="2:22" ht="20.100000000000001" customHeight="1" thickBot="1" x14ac:dyDescent="0.25">
      <c r="B23" s="4" t="s">
        <v>33</v>
      </c>
      <c r="C23" s="51">
        <f t="shared" si="0"/>
        <v>1.8900343642611683E-2</v>
      </c>
      <c r="D23" s="51">
        <f t="shared" si="1"/>
        <v>0.14089347079037801</v>
      </c>
      <c r="E23" s="51">
        <f t="shared" si="2"/>
        <v>1.2600229095074456E-2</v>
      </c>
      <c r="F23" s="51">
        <f t="shared" si="3"/>
        <v>0.5446735395189003</v>
      </c>
      <c r="G23" s="51">
        <f t="shared" si="4"/>
        <v>0.19072164948453607</v>
      </c>
      <c r="H23" s="51">
        <f t="shared" si="5"/>
        <v>9.2210767468499433E-2</v>
      </c>
      <c r="M23" s="4" t="s">
        <v>33</v>
      </c>
      <c r="N23" s="19">
        <v>33</v>
      </c>
      <c r="O23" s="19">
        <v>246</v>
      </c>
      <c r="P23" s="19">
        <v>22</v>
      </c>
      <c r="Q23" s="19">
        <v>951</v>
      </c>
      <c r="R23" s="19">
        <v>333</v>
      </c>
      <c r="S23" s="10"/>
      <c r="T23" s="31">
        <v>1413</v>
      </c>
      <c r="U23" s="31">
        <v>0</v>
      </c>
      <c r="V23" s="31">
        <f t="shared" si="6"/>
        <v>1746</v>
      </c>
    </row>
    <row r="24" spans="2:22" ht="20.100000000000001" customHeight="1" thickBot="1" x14ac:dyDescent="0.25">
      <c r="B24" s="4" t="s">
        <v>34</v>
      </c>
      <c r="C24" s="51">
        <f t="shared" si="0"/>
        <v>1.208111606500791E-2</v>
      </c>
      <c r="D24" s="51">
        <f t="shared" si="1"/>
        <v>4.1277146555443692E-2</v>
      </c>
      <c r="E24" s="51">
        <f t="shared" si="2"/>
        <v>2.056666187257299E-2</v>
      </c>
      <c r="F24" s="51">
        <f t="shared" si="3"/>
        <v>0.41607939019128432</v>
      </c>
      <c r="G24" s="51">
        <f t="shared" si="4"/>
        <v>0.23184237019991372</v>
      </c>
      <c r="H24" s="51">
        <f t="shared" si="5"/>
        <v>0.27815331511577734</v>
      </c>
      <c r="M24" s="4" t="s">
        <v>34</v>
      </c>
      <c r="N24" s="19">
        <v>84</v>
      </c>
      <c r="O24" s="19">
        <v>287</v>
      </c>
      <c r="P24" s="19">
        <v>143</v>
      </c>
      <c r="Q24" s="19">
        <v>2893</v>
      </c>
      <c r="R24" s="19">
        <v>1612</v>
      </c>
      <c r="S24" s="10"/>
      <c r="T24" s="31">
        <v>5347</v>
      </c>
      <c r="U24" s="31">
        <v>6</v>
      </c>
      <c r="V24" s="31">
        <f t="shared" si="6"/>
        <v>6953</v>
      </c>
    </row>
    <row r="25" spans="2:22" ht="20.100000000000001" customHeight="1" thickBot="1" x14ac:dyDescent="0.25">
      <c r="B25" s="4" t="s">
        <v>35</v>
      </c>
      <c r="C25" s="51">
        <f t="shared" si="0"/>
        <v>5.6876938986556358E-3</v>
      </c>
      <c r="D25" s="51">
        <f t="shared" si="1"/>
        <v>0.21768355739400208</v>
      </c>
      <c r="E25" s="51">
        <f t="shared" si="2"/>
        <v>1.8097207859358842E-2</v>
      </c>
      <c r="F25" s="51">
        <f t="shared" si="3"/>
        <v>0.45398138572905894</v>
      </c>
      <c r="G25" s="51">
        <f t="shared" si="4"/>
        <v>0.11892450879007239</v>
      </c>
      <c r="H25" s="51">
        <f t="shared" si="5"/>
        <v>0.18562564632885203</v>
      </c>
      <c r="M25" s="4" t="s">
        <v>35</v>
      </c>
      <c r="N25" s="19">
        <v>11</v>
      </c>
      <c r="O25" s="19">
        <v>421</v>
      </c>
      <c r="P25" s="19">
        <v>35</v>
      </c>
      <c r="Q25" s="19">
        <v>878</v>
      </c>
      <c r="R25" s="19">
        <v>230</v>
      </c>
      <c r="S25" s="10"/>
      <c r="T25" s="31">
        <v>1705</v>
      </c>
      <c r="U25" s="31">
        <v>1</v>
      </c>
      <c r="V25" s="31">
        <f t="shared" si="6"/>
        <v>1934</v>
      </c>
    </row>
    <row r="26" spans="2:22" ht="20.100000000000001" customHeight="1" thickBot="1" x14ac:dyDescent="0.25">
      <c r="B26" s="4" t="s">
        <v>36</v>
      </c>
      <c r="C26" s="51">
        <f t="shared" si="0"/>
        <v>1.8570102135561746E-3</v>
      </c>
      <c r="D26" s="51">
        <f t="shared" si="1"/>
        <v>8.72794800371402E-2</v>
      </c>
      <c r="E26" s="51">
        <f t="shared" si="2"/>
        <v>1.8570102135561744E-2</v>
      </c>
      <c r="F26" s="51">
        <f t="shared" si="3"/>
        <v>0.2850510677808728</v>
      </c>
      <c r="G26" s="51">
        <f t="shared" si="4"/>
        <v>5.3853296193129063E-2</v>
      </c>
      <c r="H26" s="51">
        <f t="shared" si="5"/>
        <v>0.55338904363973995</v>
      </c>
      <c r="M26" s="4" t="s">
        <v>36</v>
      </c>
      <c r="N26" s="19">
        <v>2</v>
      </c>
      <c r="O26" s="19">
        <v>94</v>
      </c>
      <c r="P26" s="19">
        <v>20</v>
      </c>
      <c r="Q26" s="19">
        <v>307</v>
      </c>
      <c r="R26" s="19">
        <v>58</v>
      </c>
      <c r="S26" s="10"/>
      <c r="T26" s="31">
        <v>1019</v>
      </c>
      <c r="U26" s="31">
        <v>0</v>
      </c>
      <c r="V26" s="31">
        <f t="shared" si="6"/>
        <v>1077</v>
      </c>
    </row>
    <row r="27" spans="2:22" ht="20.100000000000001" customHeight="1" thickBot="1" x14ac:dyDescent="0.25">
      <c r="B27" s="5" t="s">
        <v>37</v>
      </c>
      <c r="C27" s="51">
        <f t="shared" si="0"/>
        <v>9.372746935832732E-3</v>
      </c>
      <c r="D27" s="51">
        <f t="shared" si="1"/>
        <v>0.24945926459985579</v>
      </c>
      <c r="E27" s="51">
        <f t="shared" si="2"/>
        <v>1.2977649603460706E-2</v>
      </c>
      <c r="F27" s="51">
        <f t="shared" si="3"/>
        <v>0.32083633741888967</v>
      </c>
      <c r="G27" s="51">
        <f t="shared" si="4"/>
        <v>0.25522710886806055</v>
      </c>
      <c r="H27" s="51">
        <f t="shared" si="5"/>
        <v>0.15212689257390061</v>
      </c>
      <c r="M27" s="5" t="s">
        <v>37</v>
      </c>
      <c r="N27" s="19">
        <v>13</v>
      </c>
      <c r="O27" s="19">
        <v>346</v>
      </c>
      <c r="P27" s="19">
        <v>18</v>
      </c>
      <c r="Q27" s="19">
        <v>445</v>
      </c>
      <c r="R27" s="19">
        <v>354</v>
      </c>
      <c r="S27" s="10"/>
      <c r="T27" s="31">
        <v>1035</v>
      </c>
      <c r="U27" s="31">
        <v>2</v>
      </c>
      <c r="V27" s="31">
        <f t="shared" si="6"/>
        <v>1387</v>
      </c>
    </row>
    <row r="28" spans="2:22" ht="20.100000000000001" customHeight="1" thickBot="1" x14ac:dyDescent="0.25">
      <c r="B28" s="6" t="s">
        <v>38</v>
      </c>
      <c r="C28" s="51">
        <f t="shared" si="0"/>
        <v>1.0752688172043012E-2</v>
      </c>
      <c r="D28" s="51">
        <f t="shared" si="1"/>
        <v>0.23118279569892472</v>
      </c>
      <c r="E28" s="51">
        <f t="shared" si="2"/>
        <v>1.0752688172043012E-2</v>
      </c>
      <c r="F28" s="51">
        <f t="shared" si="3"/>
        <v>0.27956989247311825</v>
      </c>
      <c r="G28" s="51">
        <f t="shared" si="4"/>
        <v>0.32258064516129031</v>
      </c>
      <c r="H28" s="51">
        <f t="shared" si="5"/>
        <v>0.14516129032258068</v>
      </c>
      <c r="M28" s="6" t="s">
        <v>38</v>
      </c>
      <c r="N28" s="20">
        <v>2</v>
      </c>
      <c r="O28" s="20">
        <v>43</v>
      </c>
      <c r="P28" s="20">
        <v>2</v>
      </c>
      <c r="Q28" s="20">
        <v>52</v>
      </c>
      <c r="R28" s="20">
        <v>60</v>
      </c>
      <c r="S28" s="10"/>
      <c r="T28" s="31">
        <v>126</v>
      </c>
      <c r="U28" s="31">
        <v>0</v>
      </c>
      <c r="V28" s="31">
        <f t="shared" si="6"/>
        <v>186</v>
      </c>
    </row>
    <row r="29" spans="2:22" ht="20.100000000000001" customHeight="1" thickBot="1" x14ac:dyDescent="0.25">
      <c r="B29" s="7" t="s">
        <v>39</v>
      </c>
      <c r="C29" s="52">
        <f t="shared" si="0"/>
        <v>1.4136433016320301E-2</v>
      </c>
      <c r="D29" s="52">
        <f t="shared" si="1"/>
        <v>0.14946577433368557</v>
      </c>
      <c r="E29" s="52">
        <f t="shared" si="2"/>
        <v>2.446870963954444E-2</v>
      </c>
      <c r="F29" s="52">
        <f t="shared" si="3"/>
        <v>0.3966185276505812</v>
      </c>
      <c r="G29" s="52">
        <f t="shared" si="4"/>
        <v>0.20514265586474112</v>
      </c>
      <c r="H29" s="52">
        <f t="shared" si="5"/>
        <v>0.21016789949512743</v>
      </c>
      <c r="M29" s="7" t="s">
        <v>39</v>
      </c>
      <c r="N29" s="9">
        <f>SUM(N12:N28)</f>
        <v>602</v>
      </c>
      <c r="O29" s="9">
        <f>SUM(O12:O28)</f>
        <v>6365</v>
      </c>
      <c r="P29" s="9">
        <f>SUM(P12:P28)</f>
        <v>1042</v>
      </c>
      <c r="Q29" s="9">
        <f>SUM(Q12:Q28)</f>
        <v>16890</v>
      </c>
      <c r="R29" s="9">
        <f>SUM(R12:R28)</f>
        <v>8736</v>
      </c>
      <c r="S29" s="14"/>
      <c r="T29" s="9">
        <f>SUM(T12:T28)</f>
        <v>33880</v>
      </c>
      <c r="U29" s="9">
        <f>SUM(U12:U28)</f>
        <v>31</v>
      </c>
      <c r="V29" s="9">
        <f t="shared" si="6"/>
        <v>42585</v>
      </c>
    </row>
    <row r="30" spans="2:22" x14ac:dyDescent="0.2">
      <c r="B30" s="49"/>
      <c r="C30" s="50"/>
      <c r="D30" s="50"/>
      <c r="E30" s="50"/>
      <c r="F30" s="50"/>
      <c r="G30" s="50"/>
      <c r="H30" s="50"/>
    </row>
    <row r="31" spans="2:22" x14ac:dyDescent="0.2">
      <c r="B31" s="49"/>
      <c r="C31" s="50"/>
      <c r="D31" s="50"/>
      <c r="E31" s="50"/>
      <c r="F31" s="50"/>
      <c r="G31" s="50"/>
      <c r="H31" s="50"/>
    </row>
    <row r="32" spans="2:22" x14ac:dyDescent="0.2">
      <c r="B32" s="49"/>
      <c r="C32" s="50"/>
      <c r="D32" s="50"/>
      <c r="E32" s="50"/>
      <c r="F32" s="50"/>
      <c r="G32" s="50"/>
      <c r="H32" s="50"/>
    </row>
    <row r="33" spans="2:8" x14ac:dyDescent="0.2">
      <c r="B33" s="10"/>
      <c r="C33" s="10"/>
      <c r="D33" s="10"/>
      <c r="E33" s="10"/>
      <c r="F33" s="10"/>
      <c r="G33" s="10"/>
      <c r="H33" s="10"/>
    </row>
    <row r="34" spans="2:8" ht="41.25" customHeight="1" x14ac:dyDescent="0.2"/>
    <row r="35" spans="2:8" ht="41.25" customHeight="1" x14ac:dyDescent="0.2"/>
    <row r="36" spans="2:8" ht="41.25" customHeight="1" x14ac:dyDescent="0.2"/>
    <row r="37" spans="2:8" ht="20.100000000000001" customHeight="1" x14ac:dyDescent="0.2"/>
    <row r="38" spans="2:8" ht="20.100000000000001" customHeight="1" x14ac:dyDescent="0.2"/>
    <row r="39" spans="2:8" ht="20.100000000000001" customHeight="1" x14ac:dyDescent="0.2"/>
    <row r="40" spans="2:8" ht="20.100000000000001" customHeight="1" x14ac:dyDescent="0.2"/>
    <row r="41" spans="2:8" ht="20.100000000000001" customHeight="1" x14ac:dyDescent="0.2"/>
    <row r="42" spans="2:8" ht="20.100000000000001" customHeight="1" x14ac:dyDescent="0.2"/>
    <row r="43" spans="2:8" ht="20.100000000000001" customHeight="1" x14ac:dyDescent="0.2"/>
    <row r="44" spans="2:8" ht="20.100000000000001" customHeight="1" x14ac:dyDescent="0.2"/>
    <row r="45" spans="2:8" ht="20.100000000000001" customHeight="1" x14ac:dyDescent="0.2"/>
    <row r="46" spans="2:8" ht="20.100000000000001" customHeight="1" x14ac:dyDescent="0.2"/>
    <row r="47" spans="2:8" ht="20.100000000000001" customHeight="1" x14ac:dyDescent="0.2"/>
    <row r="48" spans="2:8" ht="20.100000000000001" customHeight="1" x14ac:dyDescent="0.2"/>
    <row r="49" spans="3:11" ht="20.100000000000001" customHeight="1" x14ac:dyDescent="0.2"/>
    <row r="50" spans="3:11" ht="20.100000000000001" customHeight="1" x14ac:dyDescent="0.2"/>
    <row r="51" spans="3:11" ht="20.100000000000001" customHeight="1" x14ac:dyDescent="0.2"/>
    <row r="52" spans="3:11" ht="20.100000000000001" customHeight="1" x14ac:dyDescent="0.2"/>
    <row r="53" spans="3:11" ht="20.100000000000001" customHeight="1" x14ac:dyDescent="0.2"/>
    <row r="54" spans="3:11" ht="20.100000000000001" customHeight="1" x14ac:dyDescent="0.2"/>
    <row r="55" spans="3:11" x14ac:dyDescent="0.2">
      <c r="C55" s="54"/>
      <c r="D55" s="54"/>
      <c r="E55" s="54"/>
      <c r="F55" s="54"/>
      <c r="G55" s="54"/>
      <c r="I55" s="54"/>
      <c r="J55" s="54"/>
      <c r="K55" s="54"/>
    </row>
  </sheetData>
  <mergeCells count="10">
    <mergeCell ref="C9:H9"/>
    <mergeCell ref="C10:D10"/>
    <mergeCell ref="E10:F10"/>
    <mergeCell ref="G10:G11"/>
    <mergeCell ref="H10:H11"/>
    <mergeCell ref="N9:R9"/>
    <mergeCell ref="N10:O10"/>
    <mergeCell ref="P10:Q10"/>
    <mergeCell ref="R10:R11"/>
    <mergeCell ref="S10:S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63" t="s">
        <v>68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8">
        <v>9870</v>
      </c>
      <c r="D11" s="18">
        <v>2</v>
      </c>
      <c r="E11" s="18">
        <v>0</v>
      </c>
      <c r="F11" s="18">
        <v>1</v>
      </c>
      <c r="G11" s="18">
        <v>4568</v>
      </c>
      <c r="H11" s="18">
        <v>2124</v>
      </c>
      <c r="I11" s="18">
        <v>355</v>
      </c>
      <c r="J11" s="18">
        <v>611</v>
      </c>
      <c r="K11" s="18">
        <v>48</v>
      </c>
      <c r="L11" s="18">
        <v>276</v>
      </c>
      <c r="M11" s="18">
        <v>82</v>
      </c>
      <c r="N11" s="18">
        <v>86</v>
      </c>
      <c r="O11" s="18">
        <v>30</v>
      </c>
      <c r="P11" s="18">
        <v>636</v>
      </c>
      <c r="Q11" s="18">
        <v>883</v>
      </c>
      <c r="R11" s="18">
        <v>168</v>
      </c>
    </row>
    <row r="12" spans="2:18" ht="20.100000000000001" customHeight="1" thickBot="1" x14ac:dyDescent="0.25">
      <c r="B12" s="4" t="s">
        <v>23</v>
      </c>
      <c r="C12" s="19">
        <v>1242</v>
      </c>
      <c r="D12" s="19">
        <v>1</v>
      </c>
      <c r="E12" s="19">
        <v>0</v>
      </c>
      <c r="F12" s="19">
        <v>0</v>
      </c>
      <c r="G12" s="19">
        <v>628</v>
      </c>
      <c r="H12" s="19">
        <v>140</v>
      </c>
      <c r="I12" s="19">
        <v>25</v>
      </c>
      <c r="J12" s="19">
        <v>75</v>
      </c>
      <c r="K12" s="19">
        <v>8</v>
      </c>
      <c r="L12" s="19">
        <v>13</v>
      </c>
      <c r="M12" s="19">
        <v>7</v>
      </c>
      <c r="N12" s="19">
        <v>25</v>
      </c>
      <c r="O12" s="19">
        <v>12</v>
      </c>
      <c r="P12" s="19">
        <v>134</v>
      </c>
      <c r="Q12" s="19">
        <v>157</v>
      </c>
      <c r="R12" s="19">
        <v>17</v>
      </c>
    </row>
    <row r="13" spans="2:18" ht="20.100000000000001" customHeight="1" thickBot="1" x14ac:dyDescent="0.25">
      <c r="B13" s="4" t="s">
        <v>24</v>
      </c>
      <c r="C13" s="19">
        <v>994</v>
      </c>
      <c r="D13" s="19">
        <v>0</v>
      </c>
      <c r="E13" s="19">
        <v>0</v>
      </c>
      <c r="F13" s="19">
        <v>0</v>
      </c>
      <c r="G13" s="19">
        <v>460</v>
      </c>
      <c r="H13" s="19">
        <v>125</v>
      </c>
      <c r="I13" s="19">
        <v>27</v>
      </c>
      <c r="J13" s="19">
        <v>63</v>
      </c>
      <c r="K13" s="19">
        <v>17</v>
      </c>
      <c r="L13" s="19">
        <v>22</v>
      </c>
      <c r="M13" s="19">
        <v>5</v>
      </c>
      <c r="N13" s="19">
        <v>1</v>
      </c>
      <c r="O13" s="19">
        <v>29</v>
      </c>
      <c r="P13" s="19">
        <v>114</v>
      </c>
      <c r="Q13" s="19">
        <v>105</v>
      </c>
      <c r="R13" s="19">
        <v>26</v>
      </c>
    </row>
    <row r="14" spans="2:18" ht="20.100000000000001" customHeight="1" thickBot="1" x14ac:dyDescent="0.25">
      <c r="B14" s="4" t="s">
        <v>25</v>
      </c>
      <c r="C14" s="19">
        <v>2073</v>
      </c>
      <c r="D14" s="19">
        <v>0</v>
      </c>
      <c r="E14" s="19">
        <v>0</v>
      </c>
      <c r="F14" s="19">
        <v>0</v>
      </c>
      <c r="G14" s="19">
        <v>763</v>
      </c>
      <c r="H14" s="19">
        <v>418</v>
      </c>
      <c r="I14" s="19">
        <v>78</v>
      </c>
      <c r="J14" s="19">
        <v>125</v>
      </c>
      <c r="K14" s="19">
        <v>35</v>
      </c>
      <c r="L14" s="19">
        <v>43</v>
      </c>
      <c r="M14" s="19">
        <v>47</v>
      </c>
      <c r="N14" s="19">
        <v>19</v>
      </c>
      <c r="O14" s="19">
        <v>40</v>
      </c>
      <c r="P14" s="19">
        <v>184</v>
      </c>
      <c r="Q14" s="19">
        <v>175</v>
      </c>
      <c r="R14" s="19">
        <v>146</v>
      </c>
    </row>
    <row r="15" spans="2:18" ht="20.100000000000001" customHeight="1" thickBot="1" x14ac:dyDescent="0.25">
      <c r="B15" s="4" t="s">
        <v>26</v>
      </c>
      <c r="C15" s="19">
        <v>2830</v>
      </c>
      <c r="D15" s="19">
        <v>0</v>
      </c>
      <c r="E15" s="19">
        <v>0</v>
      </c>
      <c r="F15" s="19">
        <v>0</v>
      </c>
      <c r="G15" s="19">
        <v>1534</v>
      </c>
      <c r="H15" s="19">
        <v>375</v>
      </c>
      <c r="I15" s="19">
        <v>74</v>
      </c>
      <c r="J15" s="19">
        <v>177</v>
      </c>
      <c r="K15" s="19">
        <v>60</v>
      </c>
      <c r="L15" s="19">
        <v>53</v>
      </c>
      <c r="M15" s="19">
        <v>12</v>
      </c>
      <c r="N15" s="19">
        <v>3</v>
      </c>
      <c r="O15" s="19">
        <v>5</v>
      </c>
      <c r="P15" s="19">
        <v>323</v>
      </c>
      <c r="Q15" s="19">
        <v>101</v>
      </c>
      <c r="R15" s="19">
        <v>113</v>
      </c>
    </row>
    <row r="16" spans="2:18" ht="20.100000000000001" customHeight="1" thickBot="1" x14ac:dyDescent="0.25">
      <c r="B16" s="4" t="s">
        <v>27</v>
      </c>
      <c r="C16" s="19">
        <v>653</v>
      </c>
      <c r="D16" s="19">
        <v>0</v>
      </c>
      <c r="E16" s="19">
        <v>0</v>
      </c>
      <c r="F16" s="19">
        <v>0</v>
      </c>
      <c r="G16" s="19">
        <v>227</v>
      </c>
      <c r="H16" s="19">
        <v>79</v>
      </c>
      <c r="I16" s="19">
        <v>6</v>
      </c>
      <c r="J16" s="19">
        <v>48</v>
      </c>
      <c r="K16" s="19">
        <v>5</v>
      </c>
      <c r="L16" s="19">
        <v>16</v>
      </c>
      <c r="M16" s="19">
        <v>3</v>
      </c>
      <c r="N16" s="19">
        <v>0</v>
      </c>
      <c r="O16" s="19">
        <v>2</v>
      </c>
      <c r="P16" s="19">
        <v>171</v>
      </c>
      <c r="Q16" s="19">
        <v>66</v>
      </c>
      <c r="R16" s="19">
        <v>30</v>
      </c>
    </row>
    <row r="17" spans="2:18" ht="20.100000000000001" customHeight="1" thickBot="1" x14ac:dyDescent="0.25">
      <c r="B17" s="4" t="s">
        <v>28</v>
      </c>
      <c r="C17" s="19">
        <v>1508</v>
      </c>
      <c r="D17" s="19">
        <v>2</v>
      </c>
      <c r="E17" s="19">
        <v>0</v>
      </c>
      <c r="F17" s="19">
        <v>0</v>
      </c>
      <c r="G17" s="19">
        <v>797</v>
      </c>
      <c r="H17" s="19">
        <v>244</v>
      </c>
      <c r="I17" s="19">
        <v>20</v>
      </c>
      <c r="J17" s="19">
        <v>95</v>
      </c>
      <c r="K17" s="19">
        <v>26</v>
      </c>
      <c r="L17" s="19">
        <v>32</v>
      </c>
      <c r="M17" s="19">
        <v>16</v>
      </c>
      <c r="N17" s="19">
        <v>41</v>
      </c>
      <c r="O17" s="19">
        <v>21</v>
      </c>
      <c r="P17" s="19">
        <v>44</v>
      </c>
      <c r="Q17" s="19">
        <v>169</v>
      </c>
      <c r="R17" s="19">
        <v>1</v>
      </c>
    </row>
    <row r="18" spans="2:18" ht="20.100000000000001" customHeight="1" thickBot="1" x14ac:dyDescent="0.25">
      <c r="B18" s="4" t="s">
        <v>29</v>
      </c>
      <c r="C18" s="19">
        <v>1612</v>
      </c>
      <c r="D18" s="19">
        <v>1</v>
      </c>
      <c r="E18" s="19">
        <v>0</v>
      </c>
      <c r="F18" s="19">
        <v>0</v>
      </c>
      <c r="G18" s="19">
        <v>847</v>
      </c>
      <c r="H18" s="19">
        <v>341</v>
      </c>
      <c r="I18" s="19">
        <v>87</v>
      </c>
      <c r="J18" s="19">
        <v>58</v>
      </c>
      <c r="K18" s="19">
        <v>8</v>
      </c>
      <c r="L18" s="19">
        <v>4</v>
      </c>
      <c r="M18" s="19">
        <v>1</v>
      </c>
      <c r="N18" s="19">
        <v>5</v>
      </c>
      <c r="O18" s="19">
        <v>10</v>
      </c>
      <c r="P18" s="19">
        <v>34</v>
      </c>
      <c r="Q18" s="19">
        <v>194</v>
      </c>
      <c r="R18" s="19">
        <v>22</v>
      </c>
    </row>
    <row r="19" spans="2:18" ht="20.100000000000001" customHeight="1" thickBot="1" x14ac:dyDescent="0.25">
      <c r="B19" s="4" t="s">
        <v>30</v>
      </c>
      <c r="C19" s="19">
        <v>7576</v>
      </c>
      <c r="D19" s="19">
        <v>6</v>
      </c>
      <c r="E19" s="19">
        <v>0</v>
      </c>
      <c r="F19" s="19">
        <v>0</v>
      </c>
      <c r="G19" s="19">
        <v>3241</v>
      </c>
      <c r="H19" s="19">
        <v>1310</v>
      </c>
      <c r="I19" s="19">
        <v>501</v>
      </c>
      <c r="J19" s="19">
        <v>610</v>
      </c>
      <c r="K19" s="19">
        <v>248</v>
      </c>
      <c r="L19" s="19">
        <v>73</v>
      </c>
      <c r="M19" s="19">
        <v>57</v>
      </c>
      <c r="N19" s="19">
        <v>108</v>
      </c>
      <c r="O19" s="19">
        <v>42</v>
      </c>
      <c r="P19" s="19">
        <v>430</v>
      </c>
      <c r="Q19" s="19">
        <v>623</v>
      </c>
      <c r="R19" s="19">
        <v>327</v>
      </c>
    </row>
    <row r="20" spans="2:18" ht="20.100000000000001" customHeight="1" thickBot="1" x14ac:dyDescent="0.25">
      <c r="B20" s="4" t="s">
        <v>31</v>
      </c>
      <c r="C20" s="19">
        <v>7256</v>
      </c>
      <c r="D20" s="19">
        <v>0</v>
      </c>
      <c r="E20" s="19">
        <v>0</v>
      </c>
      <c r="F20" s="19">
        <v>0</v>
      </c>
      <c r="G20" s="19">
        <v>3930</v>
      </c>
      <c r="H20" s="19">
        <v>872</v>
      </c>
      <c r="I20" s="19">
        <v>228</v>
      </c>
      <c r="J20" s="19">
        <v>242</v>
      </c>
      <c r="K20" s="19">
        <v>69</v>
      </c>
      <c r="L20" s="19">
        <v>91</v>
      </c>
      <c r="M20" s="19">
        <v>12</v>
      </c>
      <c r="N20" s="19">
        <v>14</v>
      </c>
      <c r="O20" s="19">
        <v>31</v>
      </c>
      <c r="P20" s="19">
        <v>669</v>
      </c>
      <c r="Q20" s="19">
        <v>936</v>
      </c>
      <c r="R20" s="19">
        <v>162</v>
      </c>
    </row>
    <row r="21" spans="2:18" ht="20.100000000000001" customHeight="1" thickBot="1" x14ac:dyDescent="0.25">
      <c r="B21" s="4" t="s">
        <v>32</v>
      </c>
      <c r="C21" s="19">
        <v>910</v>
      </c>
      <c r="D21" s="19">
        <v>0</v>
      </c>
      <c r="E21" s="19">
        <v>0</v>
      </c>
      <c r="F21" s="19">
        <v>0</v>
      </c>
      <c r="G21" s="19">
        <v>254</v>
      </c>
      <c r="H21" s="19">
        <v>191</v>
      </c>
      <c r="I21" s="19">
        <v>89</v>
      </c>
      <c r="J21" s="19">
        <v>49</v>
      </c>
      <c r="K21" s="19">
        <v>4</v>
      </c>
      <c r="L21" s="19">
        <v>39</v>
      </c>
      <c r="M21" s="19">
        <v>3</v>
      </c>
      <c r="N21" s="19">
        <v>18</v>
      </c>
      <c r="O21" s="19">
        <v>6</v>
      </c>
      <c r="P21" s="19">
        <v>95</v>
      </c>
      <c r="Q21" s="19">
        <v>134</v>
      </c>
      <c r="R21" s="19">
        <v>28</v>
      </c>
    </row>
    <row r="22" spans="2:18" ht="20.100000000000001" customHeight="1" thickBot="1" x14ac:dyDescent="0.25">
      <c r="B22" s="4" t="s">
        <v>33</v>
      </c>
      <c r="C22" s="19">
        <v>1958</v>
      </c>
      <c r="D22" s="19">
        <v>2</v>
      </c>
      <c r="E22" s="19">
        <v>0</v>
      </c>
      <c r="F22" s="19">
        <v>0</v>
      </c>
      <c r="G22" s="19">
        <v>964</v>
      </c>
      <c r="H22" s="19">
        <v>308</v>
      </c>
      <c r="I22" s="19">
        <v>40</v>
      </c>
      <c r="J22" s="19">
        <v>124</v>
      </c>
      <c r="K22" s="19">
        <v>43</v>
      </c>
      <c r="L22" s="19">
        <v>65</v>
      </c>
      <c r="M22" s="19">
        <v>2</v>
      </c>
      <c r="N22" s="19">
        <v>4</v>
      </c>
      <c r="O22" s="19">
        <v>30</v>
      </c>
      <c r="P22" s="19">
        <v>117</v>
      </c>
      <c r="Q22" s="19">
        <v>215</v>
      </c>
      <c r="R22" s="19">
        <v>44</v>
      </c>
    </row>
    <row r="23" spans="2:18" ht="20.100000000000001" customHeight="1" thickBot="1" x14ac:dyDescent="0.25">
      <c r="B23" s="4" t="s">
        <v>34</v>
      </c>
      <c r="C23" s="19">
        <v>8282</v>
      </c>
      <c r="D23" s="19">
        <v>1</v>
      </c>
      <c r="E23" s="19">
        <v>0</v>
      </c>
      <c r="F23" s="19">
        <v>0</v>
      </c>
      <c r="G23" s="19">
        <v>4312</v>
      </c>
      <c r="H23" s="19">
        <v>638</v>
      </c>
      <c r="I23" s="19">
        <v>269</v>
      </c>
      <c r="J23" s="19">
        <v>418</v>
      </c>
      <c r="K23" s="19">
        <v>67</v>
      </c>
      <c r="L23" s="19">
        <v>398</v>
      </c>
      <c r="M23" s="19">
        <v>39</v>
      </c>
      <c r="N23" s="19">
        <v>24</v>
      </c>
      <c r="O23" s="19">
        <v>14</v>
      </c>
      <c r="P23" s="19">
        <v>574</v>
      </c>
      <c r="Q23" s="19">
        <v>1156</v>
      </c>
      <c r="R23" s="19">
        <v>372</v>
      </c>
    </row>
    <row r="24" spans="2:18" ht="20.100000000000001" customHeight="1" thickBot="1" x14ac:dyDescent="0.25">
      <c r="B24" s="4" t="s">
        <v>35</v>
      </c>
      <c r="C24" s="19">
        <v>2507</v>
      </c>
      <c r="D24" s="19">
        <v>0</v>
      </c>
      <c r="E24" s="19">
        <v>0</v>
      </c>
      <c r="F24" s="19">
        <v>0</v>
      </c>
      <c r="G24" s="19">
        <v>1071</v>
      </c>
      <c r="H24" s="19">
        <v>468</v>
      </c>
      <c r="I24" s="19">
        <v>34</v>
      </c>
      <c r="J24" s="19">
        <v>209</v>
      </c>
      <c r="K24" s="19">
        <v>30</v>
      </c>
      <c r="L24" s="19">
        <v>63</v>
      </c>
      <c r="M24" s="19">
        <v>6</v>
      </c>
      <c r="N24" s="19">
        <v>26</v>
      </c>
      <c r="O24" s="19">
        <v>25</v>
      </c>
      <c r="P24" s="19">
        <v>317</v>
      </c>
      <c r="Q24" s="19">
        <v>158</v>
      </c>
      <c r="R24" s="19">
        <v>100</v>
      </c>
    </row>
    <row r="25" spans="2:18" ht="20.100000000000001" customHeight="1" thickBot="1" x14ac:dyDescent="0.25">
      <c r="B25" s="4" t="s">
        <v>36</v>
      </c>
      <c r="C25" s="19">
        <v>1074</v>
      </c>
      <c r="D25" s="19">
        <v>0</v>
      </c>
      <c r="E25" s="19">
        <v>0</v>
      </c>
      <c r="F25" s="19">
        <v>0</v>
      </c>
      <c r="G25" s="19">
        <v>518</v>
      </c>
      <c r="H25" s="19">
        <v>39</v>
      </c>
      <c r="I25" s="19">
        <v>0</v>
      </c>
      <c r="J25" s="19">
        <v>5</v>
      </c>
      <c r="K25" s="19">
        <v>6</v>
      </c>
      <c r="L25" s="19">
        <v>2</v>
      </c>
      <c r="M25" s="19">
        <v>1</v>
      </c>
      <c r="N25" s="19">
        <v>3</v>
      </c>
      <c r="O25" s="19">
        <v>0</v>
      </c>
      <c r="P25" s="19">
        <v>223</v>
      </c>
      <c r="Q25" s="19">
        <v>265</v>
      </c>
      <c r="R25" s="19">
        <v>12</v>
      </c>
    </row>
    <row r="26" spans="2:18" ht="20.100000000000001" customHeight="1" thickBot="1" x14ac:dyDescent="0.25">
      <c r="B26" s="5" t="s">
        <v>37</v>
      </c>
      <c r="C26" s="19">
        <v>1877</v>
      </c>
      <c r="D26" s="19">
        <v>0</v>
      </c>
      <c r="E26" s="19">
        <v>0</v>
      </c>
      <c r="F26" s="19">
        <v>0</v>
      </c>
      <c r="G26" s="19">
        <v>783</v>
      </c>
      <c r="H26" s="19">
        <v>426</v>
      </c>
      <c r="I26" s="19">
        <v>107</v>
      </c>
      <c r="J26" s="19">
        <v>25</v>
      </c>
      <c r="K26" s="19">
        <v>20</v>
      </c>
      <c r="L26" s="19">
        <v>24</v>
      </c>
      <c r="M26" s="19">
        <v>0</v>
      </c>
      <c r="N26" s="19">
        <v>8</v>
      </c>
      <c r="O26" s="19">
        <v>97</v>
      </c>
      <c r="P26" s="19">
        <v>224</v>
      </c>
      <c r="Q26" s="19">
        <v>86</v>
      </c>
      <c r="R26" s="19">
        <v>77</v>
      </c>
    </row>
    <row r="27" spans="2:18" ht="20.100000000000001" customHeight="1" thickBot="1" x14ac:dyDescent="0.25">
      <c r="B27" s="6" t="s">
        <v>38</v>
      </c>
      <c r="C27" s="20">
        <v>199</v>
      </c>
      <c r="D27" s="20">
        <v>0</v>
      </c>
      <c r="E27" s="20">
        <v>0</v>
      </c>
      <c r="F27" s="20">
        <v>0</v>
      </c>
      <c r="G27" s="20">
        <v>168</v>
      </c>
      <c r="H27" s="20">
        <v>3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11</v>
      </c>
      <c r="Q27" s="20">
        <v>17</v>
      </c>
      <c r="R27" s="20">
        <v>0</v>
      </c>
    </row>
    <row r="28" spans="2:18" ht="20.100000000000001" customHeight="1" thickBot="1" x14ac:dyDescent="0.25">
      <c r="B28" s="7" t="s">
        <v>39</v>
      </c>
      <c r="C28" s="9">
        <f>SUM(C11:C27)</f>
        <v>52421</v>
      </c>
      <c r="D28" s="9">
        <f t="shared" ref="D28:R28" si="0">SUM(D11:D27)</f>
        <v>15</v>
      </c>
      <c r="E28" s="9">
        <f t="shared" si="0"/>
        <v>0</v>
      </c>
      <c r="F28" s="9">
        <f t="shared" si="0"/>
        <v>1</v>
      </c>
      <c r="G28" s="9">
        <f t="shared" si="0"/>
        <v>25065</v>
      </c>
      <c r="H28" s="9">
        <f t="shared" si="0"/>
        <v>8101</v>
      </c>
      <c r="I28" s="9">
        <f t="shared" si="0"/>
        <v>1940</v>
      </c>
      <c r="J28" s="9">
        <f t="shared" si="0"/>
        <v>2934</v>
      </c>
      <c r="K28" s="9">
        <f t="shared" si="0"/>
        <v>694</v>
      </c>
      <c r="L28" s="9">
        <f t="shared" si="0"/>
        <v>1214</v>
      </c>
      <c r="M28" s="9">
        <f t="shared" si="0"/>
        <v>293</v>
      </c>
      <c r="N28" s="9">
        <f t="shared" si="0"/>
        <v>385</v>
      </c>
      <c r="O28" s="9">
        <f t="shared" si="0"/>
        <v>394</v>
      </c>
      <c r="P28" s="9">
        <f t="shared" si="0"/>
        <v>4300</v>
      </c>
      <c r="Q28" s="9">
        <f t="shared" si="0"/>
        <v>5440</v>
      </c>
      <c r="R28" s="9">
        <f t="shared" si="0"/>
        <v>1645</v>
      </c>
    </row>
    <row r="29" spans="2:1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66" t="s">
        <v>69</v>
      </c>
      <c r="D9" s="63"/>
      <c r="E9" s="63"/>
      <c r="F9" s="67"/>
      <c r="G9" s="66" t="s">
        <v>70</v>
      </c>
      <c r="H9" s="63"/>
      <c r="I9" s="63"/>
      <c r="J9" s="67"/>
      <c r="K9" s="66" t="s">
        <v>71</v>
      </c>
      <c r="L9" s="63"/>
      <c r="M9" s="63"/>
      <c r="N9" s="63"/>
      <c r="O9" s="63"/>
      <c r="P9" s="67"/>
      <c r="Q9" s="66" t="s">
        <v>72</v>
      </c>
      <c r="R9" s="63"/>
      <c r="S9" s="63"/>
      <c r="T9" s="63"/>
      <c r="U9" s="63"/>
      <c r="V9" s="67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8">
        <v>527</v>
      </c>
      <c r="D11" s="18">
        <v>154</v>
      </c>
      <c r="E11" s="18">
        <v>280</v>
      </c>
      <c r="F11" s="18">
        <v>93</v>
      </c>
      <c r="G11" s="18">
        <v>200</v>
      </c>
      <c r="H11" s="18">
        <v>0</v>
      </c>
      <c r="I11" s="18">
        <v>202</v>
      </c>
      <c r="J11" s="18">
        <v>19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167</v>
      </c>
      <c r="R11" s="18">
        <v>196</v>
      </c>
      <c r="S11" s="18">
        <v>1</v>
      </c>
      <c r="T11" s="18">
        <v>3</v>
      </c>
      <c r="U11" s="18">
        <v>178</v>
      </c>
      <c r="V11" s="18">
        <v>555</v>
      </c>
    </row>
    <row r="12" spans="2:22" ht="20.100000000000001" customHeight="1" thickBot="1" x14ac:dyDescent="0.25">
      <c r="B12" s="4" t="s">
        <v>23</v>
      </c>
      <c r="C12" s="19">
        <v>64</v>
      </c>
      <c r="D12" s="19">
        <v>3</v>
      </c>
      <c r="E12" s="19">
        <v>41</v>
      </c>
      <c r="F12" s="19">
        <v>20</v>
      </c>
      <c r="G12" s="19">
        <v>29</v>
      </c>
      <c r="H12" s="19">
        <v>0</v>
      </c>
      <c r="I12" s="19">
        <v>30</v>
      </c>
      <c r="J12" s="19">
        <v>2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31</v>
      </c>
      <c r="R12" s="19">
        <v>31</v>
      </c>
      <c r="S12" s="19">
        <v>0</v>
      </c>
      <c r="T12" s="19">
        <v>1</v>
      </c>
      <c r="U12" s="19">
        <v>38</v>
      </c>
      <c r="V12" s="19">
        <v>72</v>
      </c>
    </row>
    <row r="13" spans="2:22" ht="20.100000000000001" customHeight="1" thickBot="1" x14ac:dyDescent="0.25">
      <c r="B13" s="4" t="s">
        <v>24</v>
      </c>
      <c r="C13" s="19">
        <v>29</v>
      </c>
      <c r="D13" s="19">
        <v>2</v>
      </c>
      <c r="E13" s="19">
        <v>26</v>
      </c>
      <c r="F13" s="19">
        <v>1</v>
      </c>
      <c r="G13" s="19">
        <v>16</v>
      </c>
      <c r="H13" s="19">
        <v>0</v>
      </c>
      <c r="I13" s="19">
        <v>16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15</v>
      </c>
      <c r="R13" s="19">
        <v>19</v>
      </c>
      <c r="S13" s="19">
        <v>0</v>
      </c>
      <c r="T13" s="19">
        <v>0</v>
      </c>
      <c r="U13" s="19">
        <v>17</v>
      </c>
      <c r="V13" s="19">
        <v>40</v>
      </c>
    </row>
    <row r="14" spans="2:22" ht="20.100000000000001" customHeight="1" thickBot="1" x14ac:dyDescent="0.25">
      <c r="B14" s="4" t="s">
        <v>25</v>
      </c>
      <c r="C14" s="19">
        <v>53</v>
      </c>
      <c r="D14" s="19">
        <v>20</v>
      </c>
      <c r="E14" s="19">
        <v>29</v>
      </c>
      <c r="F14" s="19">
        <v>4</v>
      </c>
      <c r="G14" s="19">
        <v>15</v>
      </c>
      <c r="H14" s="19">
        <v>0</v>
      </c>
      <c r="I14" s="19">
        <v>15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29</v>
      </c>
      <c r="R14" s="19">
        <v>28</v>
      </c>
      <c r="S14" s="19">
        <v>0</v>
      </c>
      <c r="T14" s="19">
        <v>10</v>
      </c>
      <c r="U14" s="19">
        <v>45</v>
      </c>
      <c r="V14" s="19">
        <v>82</v>
      </c>
    </row>
    <row r="15" spans="2:22" ht="20.100000000000001" customHeight="1" thickBot="1" x14ac:dyDescent="0.25">
      <c r="B15" s="4" t="s">
        <v>26</v>
      </c>
      <c r="C15" s="19">
        <v>213</v>
      </c>
      <c r="D15" s="19">
        <v>50</v>
      </c>
      <c r="E15" s="19">
        <v>135</v>
      </c>
      <c r="F15" s="19">
        <v>28</v>
      </c>
      <c r="G15" s="19">
        <v>144</v>
      </c>
      <c r="H15" s="19">
        <v>0</v>
      </c>
      <c r="I15" s="19">
        <v>146</v>
      </c>
      <c r="J15" s="19">
        <v>24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128</v>
      </c>
      <c r="R15" s="19">
        <v>136</v>
      </c>
      <c r="S15" s="19">
        <v>0</v>
      </c>
      <c r="T15" s="19">
        <v>2</v>
      </c>
      <c r="U15" s="19">
        <v>138</v>
      </c>
      <c r="V15" s="19">
        <v>330</v>
      </c>
    </row>
    <row r="16" spans="2:22" ht="20.100000000000001" customHeight="1" thickBot="1" x14ac:dyDescent="0.25">
      <c r="B16" s="4" t="s">
        <v>27</v>
      </c>
      <c r="C16" s="19">
        <v>25</v>
      </c>
      <c r="D16" s="19">
        <v>9</v>
      </c>
      <c r="E16" s="19">
        <v>7</v>
      </c>
      <c r="F16" s="19">
        <v>9</v>
      </c>
      <c r="G16" s="19">
        <v>12</v>
      </c>
      <c r="H16" s="19">
        <v>0</v>
      </c>
      <c r="I16" s="19">
        <v>6</v>
      </c>
      <c r="J16" s="19">
        <v>6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7</v>
      </c>
      <c r="R16" s="19">
        <v>7</v>
      </c>
      <c r="S16" s="19">
        <v>0</v>
      </c>
      <c r="T16" s="19">
        <v>1</v>
      </c>
      <c r="U16" s="19">
        <v>8</v>
      </c>
      <c r="V16" s="19">
        <v>22</v>
      </c>
    </row>
    <row r="17" spans="2:22" ht="20.100000000000001" customHeight="1" thickBot="1" x14ac:dyDescent="0.25">
      <c r="B17" s="4" t="s">
        <v>28</v>
      </c>
      <c r="C17" s="19">
        <v>84</v>
      </c>
      <c r="D17" s="19">
        <v>37</v>
      </c>
      <c r="E17" s="19">
        <v>23</v>
      </c>
      <c r="F17" s="19">
        <v>24</v>
      </c>
      <c r="G17" s="19">
        <v>26</v>
      </c>
      <c r="H17" s="19">
        <v>0</v>
      </c>
      <c r="I17" s="19">
        <v>33</v>
      </c>
      <c r="J17" s="19">
        <v>3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16</v>
      </c>
      <c r="R17" s="19">
        <v>17</v>
      </c>
      <c r="S17" s="19">
        <v>0</v>
      </c>
      <c r="T17" s="19">
        <v>0</v>
      </c>
      <c r="U17" s="19">
        <v>18</v>
      </c>
      <c r="V17" s="19">
        <v>55</v>
      </c>
    </row>
    <row r="18" spans="2:22" ht="20.100000000000001" customHeight="1" thickBot="1" x14ac:dyDescent="0.25">
      <c r="B18" s="4" t="s">
        <v>29</v>
      </c>
      <c r="C18" s="19">
        <v>73</v>
      </c>
      <c r="D18" s="19">
        <v>28</v>
      </c>
      <c r="E18" s="19">
        <v>35</v>
      </c>
      <c r="F18" s="19">
        <v>10</v>
      </c>
      <c r="G18" s="19">
        <v>16</v>
      </c>
      <c r="H18" s="19">
        <v>0</v>
      </c>
      <c r="I18" s="19">
        <v>19</v>
      </c>
      <c r="J18" s="19">
        <v>3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26</v>
      </c>
      <c r="R18" s="19">
        <v>25</v>
      </c>
      <c r="S18" s="19">
        <v>0</v>
      </c>
      <c r="T18" s="19">
        <v>2</v>
      </c>
      <c r="U18" s="19">
        <v>15</v>
      </c>
      <c r="V18" s="19">
        <v>122</v>
      </c>
    </row>
    <row r="19" spans="2:22" ht="20.100000000000001" customHeight="1" thickBot="1" x14ac:dyDescent="0.25">
      <c r="B19" s="4" t="s">
        <v>30</v>
      </c>
      <c r="C19" s="19">
        <v>208</v>
      </c>
      <c r="D19" s="19">
        <v>92</v>
      </c>
      <c r="E19" s="19">
        <v>46</v>
      </c>
      <c r="F19" s="19">
        <v>70</v>
      </c>
      <c r="G19" s="19">
        <v>46</v>
      </c>
      <c r="H19" s="19">
        <v>1</v>
      </c>
      <c r="I19" s="19">
        <v>52</v>
      </c>
      <c r="J19" s="19">
        <v>23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57</v>
      </c>
      <c r="R19" s="19">
        <v>69</v>
      </c>
      <c r="S19" s="19">
        <v>0</v>
      </c>
      <c r="T19" s="19">
        <v>3</v>
      </c>
      <c r="U19" s="19">
        <v>46</v>
      </c>
      <c r="V19" s="19">
        <v>197</v>
      </c>
    </row>
    <row r="20" spans="2:22" ht="20.100000000000001" customHeight="1" thickBot="1" x14ac:dyDescent="0.25">
      <c r="B20" s="4" t="s">
        <v>31</v>
      </c>
      <c r="C20" s="19">
        <v>228</v>
      </c>
      <c r="D20" s="19">
        <v>116</v>
      </c>
      <c r="E20" s="19">
        <v>96</v>
      </c>
      <c r="F20" s="19">
        <v>16</v>
      </c>
      <c r="G20" s="19">
        <v>109</v>
      </c>
      <c r="H20" s="19">
        <v>0</v>
      </c>
      <c r="I20" s="19">
        <v>99</v>
      </c>
      <c r="J20" s="19">
        <v>23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168</v>
      </c>
      <c r="R20" s="19">
        <v>191</v>
      </c>
      <c r="S20" s="19">
        <v>48</v>
      </c>
      <c r="T20" s="19">
        <v>22</v>
      </c>
      <c r="U20" s="19">
        <v>138</v>
      </c>
      <c r="V20" s="19">
        <v>346</v>
      </c>
    </row>
    <row r="21" spans="2:22" ht="20.100000000000001" customHeight="1" thickBot="1" x14ac:dyDescent="0.25">
      <c r="B21" s="4" t="s">
        <v>32</v>
      </c>
      <c r="C21" s="19">
        <v>14</v>
      </c>
      <c r="D21" s="19">
        <v>2</v>
      </c>
      <c r="E21" s="19">
        <v>5</v>
      </c>
      <c r="F21" s="19">
        <v>7</v>
      </c>
      <c r="G21" s="19">
        <v>24</v>
      </c>
      <c r="H21" s="19">
        <v>0</v>
      </c>
      <c r="I21" s="19">
        <v>23</v>
      </c>
      <c r="J21" s="19">
        <v>2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12</v>
      </c>
      <c r="R21" s="19">
        <v>12</v>
      </c>
      <c r="S21" s="19">
        <v>0</v>
      </c>
      <c r="T21" s="19">
        <v>0</v>
      </c>
      <c r="U21" s="19">
        <v>12</v>
      </c>
      <c r="V21" s="19">
        <v>38</v>
      </c>
    </row>
    <row r="22" spans="2:22" ht="20.100000000000001" customHeight="1" thickBot="1" x14ac:dyDescent="0.25">
      <c r="B22" s="4" t="s">
        <v>33</v>
      </c>
      <c r="C22" s="19">
        <v>147</v>
      </c>
      <c r="D22" s="19">
        <v>69</v>
      </c>
      <c r="E22" s="19">
        <v>54</v>
      </c>
      <c r="F22" s="19">
        <v>24</v>
      </c>
      <c r="G22" s="19">
        <v>28</v>
      </c>
      <c r="H22" s="19">
        <v>0</v>
      </c>
      <c r="I22" s="19">
        <v>28</v>
      </c>
      <c r="J22" s="19">
        <v>6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18</v>
      </c>
      <c r="R22" s="19">
        <v>11</v>
      </c>
      <c r="S22" s="19">
        <v>0</v>
      </c>
      <c r="T22" s="19">
        <v>2</v>
      </c>
      <c r="U22" s="19">
        <v>28</v>
      </c>
      <c r="V22" s="19">
        <v>82</v>
      </c>
    </row>
    <row r="23" spans="2:22" ht="20.100000000000001" customHeight="1" thickBot="1" x14ac:dyDescent="0.25">
      <c r="B23" s="4" t="s">
        <v>34</v>
      </c>
      <c r="C23" s="19">
        <v>176</v>
      </c>
      <c r="D23" s="19">
        <v>34</v>
      </c>
      <c r="E23" s="19">
        <v>114</v>
      </c>
      <c r="F23" s="19">
        <v>28</v>
      </c>
      <c r="G23" s="19">
        <v>28</v>
      </c>
      <c r="H23" s="19">
        <v>0</v>
      </c>
      <c r="I23" s="19">
        <v>26</v>
      </c>
      <c r="J23" s="19">
        <v>6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39</v>
      </c>
      <c r="R23" s="19">
        <v>47</v>
      </c>
      <c r="S23" s="19">
        <v>2</v>
      </c>
      <c r="T23" s="19">
        <v>4</v>
      </c>
      <c r="U23" s="19">
        <v>33</v>
      </c>
      <c r="V23" s="19">
        <v>149</v>
      </c>
    </row>
    <row r="24" spans="2:22" ht="20.100000000000001" customHeight="1" thickBot="1" x14ac:dyDescent="0.25">
      <c r="B24" s="4" t="s">
        <v>35</v>
      </c>
      <c r="C24" s="19">
        <v>54</v>
      </c>
      <c r="D24" s="19">
        <v>24</v>
      </c>
      <c r="E24" s="19">
        <v>9</v>
      </c>
      <c r="F24" s="19">
        <v>21</v>
      </c>
      <c r="G24" s="19">
        <v>26</v>
      </c>
      <c r="H24" s="19">
        <v>0</v>
      </c>
      <c r="I24" s="19">
        <v>34</v>
      </c>
      <c r="J24" s="19">
        <v>9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30</v>
      </c>
      <c r="R24" s="19">
        <v>30</v>
      </c>
      <c r="S24" s="19">
        <v>2</v>
      </c>
      <c r="T24" s="19">
        <v>5</v>
      </c>
      <c r="U24" s="19">
        <v>53</v>
      </c>
      <c r="V24" s="19">
        <v>129</v>
      </c>
    </row>
    <row r="25" spans="2:22" ht="20.100000000000001" customHeight="1" thickBot="1" x14ac:dyDescent="0.25">
      <c r="B25" s="4" t="s">
        <v>36</v>
      </c>
      <c r="C25" s="19">
        <v>10</v>
      </c>
      <c r="D25" s="19">
        <v>3</v>
      </c>
      <c r="E25" s="19">
        <v>5</v>
      </c>
      <c r="F25" s="19">
        <v>2</v>
      </c>
      <c r="G25" s="19">
        <v>2</v>
      </c>
      <c r="H25" s="19">
        <v>0</v>
      </c>
      <c r="I25" s="19">
        <v>2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5</v>
      </c>
      <c r="R25" s="19">
        <v>5</v>
      </c>
      <c r="S25" s="19">
        <v>0</v>
      </c>
      <c r="T25" s="19">
        <v>0</v>
      </c>
      <c r="U25" s="19">
        <v>10</v>
      </c>
      <c r="V25" s="19">
        <v>19</v>
      </c>
    </row>
    <row r="26" spans="2:22" ht="20.100000000000001" customHeight="1" thickBot="1" x14ac:dyDescent="0.25">
      <c r="B26" s="5" t="s">
        <v>37</v>
      </c>
      <c r="C26" s="19">
        <v>49</v>
      </c>
      <c r="D26" s="19">
        <v>36</v>
      </c>
      <c r="E26" s="19">
        <v>7</v>
      </c>
      <c r="F26" s="19">
        <v>6</v>
      </c>
      <c r="G26" s="19">
        <v>42</v>
      </c>
      <c r="H26" s="19">
        <v>0</v>
      </c>
      <c r="I26" s="19">
        <v>33</v>
      </c>
      <c r="J26" s="19">
        <v>13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25</v>
      </c>
      <c r="R26" s="19">
        <v>30</v>
      </c>
      <c r="S26" s="19">
        <v>4</v>
      </c>
      <c r="T26" s="19">
        <v>4</v>
      </c>
      <c r="U26" s="19">
        <v>23</v>
      </c>
      <c r="V26" s="19">
        <v>92</v>
      </c>
    </row>
    <row r="27" spans="2:22" ht="20.100000000000001" customHeight="1" thickBot="1" x14ac:dyDescent="0.25">
      <c r="B27" s="6" t="s">
        <v>38</v>
      </c>
      <c r="C27" s="20">
        <v>7</v>
      </c>
      <c r="D27" s="20">
        <v>4</v>
      </c>
      <c r="E27" s="20">
        <v>0</v>
      </c>
      <c r="F27" s="20">
        <v>3</v>
      </c>
      <c r="G27" s="20">
        <v>4</v>
      </c>
      <c r="H27" s="20">
        <v>0</v>
      </c>
      <c r="I27" s="20">
        <v>4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3</v>
      </c>
      <c r="U27" s="20">
        <v>2</v>
      </c>
      <c r="V27" s="20">
        <v>8</v>
      </c>
    </row>
    <row r="28" spans="2:22" ht="20.100000000000001" customHeight="1" thickBot="1" x14ac:dyDescent="0.25">
      <c r="B28" s="7" t="s">
        <v>39</v>
      </c>
      <c r="C28" s="9">
        <f>SUM(C11:C27)</f>
        <v>1961</v>
      </c>
      <c r="D28" s="9">
        <f t="shared" ref="D28:V28" si="0">SUM(D11:D27)</f>
        <v>683</v>
      </c>
      <c r="E28" s="9">
        <f t="shared" si="0"/>
        <v>912</v>
      </c>
      <c r="F28" s="9">
        <f t="shared" si="0"/>
        <v>366</v>
      </c>
      <c r="G28" s="9">
        <f t="shared" si="0"/>
        <v>767</v>
      </c>
      <c r="H28" s="9">
        <f t="shared" si="0"/>
        <v>1</v>
      </c>
      <c r="I28" s="9">
        <f t="shared" si="0"/>
        <v>768</v>
      </c>
      <c r="J28" s="9">
        <f t="shared" si="0"/>
        <v>141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773</v>
      </c>
      <c r="R28" s="9">
        <f t="shared" si="0"/>
        <v>854</v>
      </c>
      <c r="S28" s="9">
        <f t="shared" si="0"/>
        <v>57</v>
      </c>
      <c r="T28" s="9">
        <f t="shared" si="0"/>
        <v>62</v>
      </c>
      <c r="U28" s="9">
        <f t="shared" si="0"/>
        <v>802</v>
      </c>
      <c r="V28" s="9">
        <f t="shared" si="0"/>
        <v>2338</v>
      </c>
    </row>
    <row r="29" spans="2:22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66" t="s">
        <v>80</v>
      </c>
      <c r="D9" s="63"/>
      <c r="E9" s="63"/>
      <c r="F9" s="67"/>
      <c r="G9" s="66" t="s">
        <v>81</v>
      </c>
      <c r="H9" s="63"/>
      <c r="I9" s="63"/>
      <c r="J9" s="67"/>
      <c r="K9" s="66" t="s">
        <v>82</v>
      </c>
      <c r="L9" s="63"/>
      <c r="M9" s="63"/>
      <c r="N9" s="67"/>
      <c r="O9" s="66" t="s">
        <v>83</v>
      </c>
      <c r="P9" s="63"/>
      <c r="Q9" s="63"/>
      <c r="R9" s="67"/>
      <c r="S9" s="66" t="s">
        <v>84</v>
      </c>
      <c r="T9" s="63"/>
      <c r="U9" s="63"/>
      <c r="V9" s="67"/>
      <c r="W9" s="66" t="s">
        <v>85</v>
      </c>
      <c r="X9" s="63"/>
      <c r="Y9" s="63"/>
      <c r="Z9" s="67"/>
      <c r="AA9" s="66" t="s">
        <v>86</v>
      </c>
      <c r="AB9" s="63"/>
      <c r="AC9" s="63"/>
      <c r="AD9" s="67"/>
      <c r="AE9" s="66" t="s">
        <v>87</v>
      </c>
      <c r="AF9" s="63"/>
      <c r="AG9" s="63"/>
      <c r="AH9" s="67"/>
      <c r="AI9" s="66" t="s">
        <v>88</v>
      </c>
      <c r="AJ9" s="63"/>
      <c r="AK9" s="63"/>
      <c r="AL9" s="67"/>
      <c r="AM9" s="66" t="s">
        <v>89</v>
      </c>
      <c r="AN9" s="63"/>
      <c r="AO9" s="63"/>
      <c r="AP9" s="67"/>
      <c r="AQ9" s="66" t="s">
        <v>90</v>
      </c>
      <c r="AR9" s="63"/>
      <c r="AS9" s="63"/>
      <c r="AT9" s="67"/>
      <c r="AU9" s="66" t="s">
        <v>255</v>
      </c>
      <c r="AV9" s="63"/>
      <c r="AW9" s="63"/>
      <c r="AX9" s="67"/>
      <c r="AY9" s="66" t="s">
        <v>91</v>
      </c>
      <c r="AZ9" s="63"/>
      <c r="BA9" s="63"/>
      <c r="BB9" s="67"/>
      <c r="BC9" s="66" t="s">
        <v>243</v>
      </c>
      <c r="BD9" s="63"/>
      <c r="BE9" s="63"/>
      <c r="BF9" s="67"/>
      <c r="BG9" s="66" t="s">
        <v>92</v>
      </c>
      <c r="BH9" s="63"/>
      <c r="BI9" s="63"/>
      <c r="BJ9" s="67"/>
      <c r="BK9" s="66" t="s">
        <v>93</v>
      </c>
      <c r="BL9" s="63"/>
      <c r="BM9" s="63"/>
      <c r="BN9" s="67"/>
      <c r="BO9" s="66" t="s">
        <v>94</v>
      </c>
      <c r="BP9" s="63"/>
      <c r="BQ9" s="63"/>
      <c r="BR9" s="67"/>
      <c r="BS9" s="66" t="s">
        <v>95</v>
      </c>
      <c r="BT9" s="63"/>
      <c r="BU9" s="63"/>
      <c r="BV9" s="67"/>
      <c r="BW9" s="66" t="s">
        <v>96</v>
      </c>
      <c r="BX9" s="63"/>
      <c r="BY9" s="63"/>
      <c r="BZ9" s="67"/>
      <c r="CA9" s="66" t="s">
        <v>97</v>
      </c>
      <c r="CB9" s="63"/>
      <c r="CC9" s="63"/>
      <c r="CD9" s="67"/>
      <c r="CE9" s="66" t="s">
        <v>244</v>
      </c>
      <c r="CF9" s="63"/>
      <c r="CG9" s="63"/>
      <c r="CH9" s="63"/>
      <c r="CI9" s="66" t="s">
        <v>245</v>
      </c>
      <c r="CJ9" s="63"/>
      <c r="CK9" s="63"/>
      <c r="CL9" s="63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8" t="s">
        <v>48</v>
      </c>
      <c r="AV10" s="8" t="s">
        <v>98</v>
      </c>
      <c r="AW10" s="8" t="s">
        <v>50</v>
      </c>
      <c r="AX10" s="8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8" t="s">
        <v>48</v>
      </c>
      <c r="BD10" s="8" t="s">
        <v>98</v>
      </c>
      <c r="BE10" s="8" t="s">
        <v>50</v>
      </c>
      <c r="BF10" s="8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8" t="s">
        <v>48</v>
      </c>
      <c r="CF10" s="8" t="s">
        <v>98</v>
      </c>
      <c r="CG10" s="8" t="s">
        <v>50</v>
      </c>
      <c r="CH10" s="8" t="s">
        <v>51</v>
      </c>
      <c r="CI10" s="8" t="s">
        <v>48</v>
      </c>
      <c r="CJ10" s="8" t="s">
        <v>98</v>
      </c>
      <c r="CK10" s="8" t="s">
        <v>50</v>
      </c>
      <c r="CL10" s="8" t="s">
        <v>51</v>
      </c>
    </row>
    <row r="11" spans="2:90" ht="20.100000000000001" customHeight="1" thickBot="1" x14ac:dyDescent="0.25">
      <c r="B11" s="3" t="s">
        <v>22</v>
      </c>
      <c r="C11" s="18">
        <v>1192</v>
      </c>
      <c r="D11" s="18">
        <v>20</v>
      </c>
      <c r="E11" s="18">
        <v>981</v>
      </c>
      <c r="F11" s="18">
        <v>3758</v>
      </c>
      <c r="G11" s="18">
        <v>5</v>
      </c>
      <c r="H11" s="18">
        <v>0</v>
      </c>
      <c r="I11" s="18">
        <v>7</v>
      </c>
      <c r="J11" s="18">
        <v>18</v>
      </c>
      <c r="K11" s="18">
        <v>8</v>
      </c>
      <c r="L11" s="18">
        <v>0</v>
      </c>
      <c r="M11" s="18">
        <v>2</v>
      </c>
      <c r="N11" s="18">
        <v>22</v>
      </c>
      <c r="O11" s="18">
        <v>1</v>
      </c>
      <c r="P11" s="18">
        <v>0</v>
      </c>
      <c r="Q11" s="18">
        <v>0</v>
      </c>
      <c r="R11" s="18">
        <v>1</v>
      </c>
      <c r="S11" s="18">
        <v>31</v>
      </c>
      <c r="T11" s="18">
        <v>14</v>
      </c>
      <c r="U11" s="18">
        <v>34</v>
      </c>
      <c r="V11" s="18">
        <v>37</v>
      </c>
      <c r="W11" s="18">
        <v>411</v>
      </c>
      <c r="X11" s="18">
        <v>0</v>
      </c>
      <c r="Y11" s="18">
        <v>324</v>
      </c>
      <c r="Z11" s="18">
        <v>1212</v>
      </c>
      <c r="AA11" s="18">
        <v>3</v>
      </c>
      <c r="AB11" s="18">
        <v>0</v>
      </c>
      <c r="AC11" s="18">
        <v>3</v>
      </c>
      <c r="AD11" s="18">
        <v>2</v>
      </c>
      <c r="AE11" s="18">
        <v>11</v>
      </c>
      <c r="AF11" s="18">
        <v>0</v>
      </c>
      <c r="AG11" s="18">
        <v>6</v>
      </c>
      <c r="AH11" s="18">
        <v>38</v>
      </c>
      <c r="AI11" s="18">
        <v>0</v>
      </c>
      <c r="AJ11" s="18">
        <v>0</v>
      </c>
      <c r="AK11" s="18">
        <v>0</v>
      </c>
      <c r="AL11" s="18">
        <v>0</v>
      </c>
      <c r="AM11" s="18">
        <v>11</v>
      </c>
      <c r="AN11" s="18">
        <v>2</v>
      </c>
      <c r="AO11" s="18">
        <v>21</v>
      </c>
      <c r="AP11" s="18">
        <v>18</v>
      </c>
      <c r="AQ11" s="18">
        <v>217</v>
      </c>
      <c r="AR11" s="18">
        <v>0</v>
      </c>
      <c r="AS11" s="18">
        <v>165</v>
      </c>
      <c r="AT11" s="18">
        <v>657</v>
      </c>
      <c r="AU11" s="18">
        <v>3</v>
      </c>
      <c r="AV11" s="18">
        <v>0</v>
      </c>
      <c r="AW11" s="18">
        <v>2</v>
      </c>
      <c r="AX11" s="18">
        <v>7</v>
      </c>
      <c r="AY11" s="18">
        <v>26</v>
      </c>
      <c r="AZ11" s="18">
        <v>0</v>
      </c>
      <c r="BA11" s="18">
        <v>30</v>
      </c>
      <c r="BB11" s="18">
        <v>68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3</v>
      </c>
      <c r="BN11" s="18">
        <v>3</v>
      </c>
      <c r="BO11" s="18">
        <v>0</v>
      </c>
      <c r="BP11" s="18">
        <v>0</v>
      </c>
      <c r="BQ11" s="18">
        <v>0</v>
      </c>
      <c r="BR11" s="18">
        <v>0</v>
      </c>
      <c r="BS11" s="18">
        <v>52</v>
      </c>
      <c r="BT11" s="18">
        <v>0</v>
      </c>
      <c r="BU11" s="18">
        <v>36</v>
      </c>
      <c r="BV11" s="18">
        <v>209</v>
      </c>
      <c r="BW11" s="18">
        <v>18</v>
      </c>
      <c r="BX11" s="18">
        <v>4</v>
      </c>
      <c r="BY11" s="18">
        <v>16</v>
      </c>
      <c r="BZ11" s="18">
        <v>52</v>
      </c>
      <c r="CA11" s="18">
        <v>395</v>
      </c>
      <c r="CB11" s="18">
        <v>0</v>
      </c>
      <c r="CC11" s="18">
        <v>332</v>
      </c>
      <c r="CD11" s="18">
        <v>1414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23</v>
      </c>
      <c r="C12" s="19">
        <v>128</v>
      </c>
      <c r="D12" s="19">
        <v>9</v>
      </c>
      <c r="E12" s="19">
        <v>178</v>
      </c>
      <c r="F12" s="19">
        <v>231</v>
      </c>
      <c r="G12" s="19">
        <v>0</v>
      </c>
      <c r="H12" s="19">
        <v>0</v>
      </c>
      <c r="I12" s="19">
        <v>2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1</v>
      </c>
      <c r="T12" s="19">
        <v>5</v>
      </c>
      <c r="U12" s="19">
        <v>5</v>
      </c>
      <c r="V12" s="19">
        <v>1</v>
      </c>
      <c r="W12" s="19">
        <v>42</v>
      </c>
      <c r="X12" s="19">
        <v>0</v>
      </c>
      <c r="Y12" s="19">
        <v>57</v>
      </c>
      <c r="Z12" s="19">
        <v>81</v>
      </c>
      <c r="AA12" s="19">
        <v>0</v>
      </c>
      <c r="AB12" s="19">
        <v>0</v>
      </c>
      <c r="AC12" s="19">
        <v>1</v>
      </c>
      <c r="AD12" s="19">
        <v>0</v>
      </c>
      <c r="AE12" s="19">
        <v>3</v>
      </c>
      <c r="AF12" s="19">
        <v>0</v>
      </c>
      <c r="AG12" s="19">
        <v>1</v>
      </c>
      <c r="AH12" s="19">
        <v>3</v>
      </c>
      <c r="AI12" s="19">
        <v>0</v>
      </c>
      <c r="AJ12" s="19">
        <v>0</v>
      </c>
      <c r="AK12" s="19">
        <v>0</v>
      </c>
      <c r="AL12" s="19">
        <v>0</v>
      </c>
      <c r="AM12" s="19">
        <v>5</v>
      </c>
      <c r="AN12" s="19">
        <v>0</v>
      </c>
      <c r="AO12" s="19">
        <v>4</v>
      </c>
      <c r="AP12" s="19">
        <v>1</v>
      </c>
      <c r="AQ12" s="19">
        <v>29</v>
      </c>
      <c r="AR12" s="19">
        <v>0</v>
      </c>
      <c r="AS12" s="19">
        <v>39</v>
      </c>
      <c r="AT12" s="19">
        <v>40</v>
      </c>
      <c r="AU12" s="19">
        <v>0</v>
      </c>
      <c r="AV12" s="19">
        <v>0</v>
      </c>
      <c r="AW12" s="19">
        <v>0</v>
      </c>
      <c r="AX12" s="19">
        <v>0</v>
      </c>
      <c r="AY12" s="19">
        <v>4</v>
      </c>
      <c r="AZ12" s="19">
        <v>0</v>
      </c>
      <c r="BA12" s="19">
        <v>10</v>
      </c>
      <c r="BB12" s="19">
        <v>3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2</v>
      </c>
      <c r="BO12" s="19">
        <v>0</v>
      </c>
      <c r="BP12" s="19">
        <v>0</v>
      </c>
      <c r="BQ12" s="19">
        <v>0</v>
      </c>
      <c r="BR12" s="19">
        <v>0</v>
      </c>
      <c r="BS12" s="19">
        <v>1</v>
      </c>
      <c r="BT12" s="19">
        <v>0</v>
      </c>
      <c r="BU12" s="19">
        <v>3</v>
      </c>
      <c r="BV12" s="19">
        <v>3</v>
      </c>
      <c r="BW12" s="19">
        <v>0</v>
      </c>
      <c r="BX12" s="19">
        <v>4</v>
      </c>
      <c r="BY12" s="19">
        <v>1</v>
      </c>
      <c r="BZ12" s="19">
        <v>6</v>
      </c>
      <c r="CA12" s="19">
        <v>43</v>
      </c>
      <c r="CB12" s="19">
        <v>0</v>
      </c>
      <c r="CC12" s="19">
        <v>55</v>
      </c>
      <c r="CD12" s="19">
        <v>91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24</v>
      </c>
      <c r="C13" s="19">
        <v>102</v>
      </c>
      <c r="D13" s="19">
        <v>4</v>
      </c>
      <c r="E13" s="19">
        <v>125</v>
      </c>
      <c r="F13" s="19">
        <v>292</v>
      </c>
      <c r="G13" s="19">
        <v>0</v>
      </c>
      <c r="H13" s="19">
        <v>0</v>
      </c>
      <c r="I13" s="19">
        <v>1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7</v>
      </c>
      <c r="T13" s="19">
        <v>1</v>
      </c>
      <c r="U13" s="19">
        <v>9</v>
      </c>
      <c r="V13" s="19">
        <v>6</v>
      </c>
      <c r="W13" s="19">
        <v>39</v>
      </c>
      <c r="X13" s="19">
        <v>0</v>
      </c>
      <c r="Y13" s="19">
        <v>42</v>
      </c>
      <c r="Z13" s="19">
        <v>108</v>
      </c>
      <c r="AA13" s="19">
        <v>0</v>
      </c>
      <c r="AB13" s="19">
        <v>0</v>
      </c>
      <c r="AC13" s="19">
        <v>0</v>
      </c>
      <c r="AD13" s="19">
        <v>1</v>
      </c>
      <c r="AE13" s="19">
        <v>0</v>
      </c>
      <c r="AF13" s="19">
        <v>0</v>
      </c>
      <c r="AG13" s="19">
        <v>4</v>
      </c>
      <c r="AH13" s="19">
        <v>1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2</v>
      </c>
      <c r="AO13" s="19">
        <v>4</v>
      </c>
      <c r="AP13" s="19">
        <v>2</v>
      </c>
      <c r="AQ13" s="19">
        <v>17</v>
      </c>
      <c r="AR13" s="19">
        <v>0</v>
      </c>
      <c r="AS13" s="19">
        <v>29</v>
      </c>
      <c r="AT13" s="19">
        <v>61</v>
      </c>
      <c r="AU13" s="19">
        <v>0</v>
      </c>
      <c r="AV13" s="19">
        <v>0</v>
      </c>
      <c r="AW13" s="19">
        <v>0</v>
      </c>
      <c r="AX13" s="19">
        <v>0</v>
      </c>
      <c r="AY13" s="19">
        <v>1</v>
      </c>
      <c r="AZ13" s="19">
        <v>0</v>
      </c>
      <c r="BA13" s="19">
        <v>2</v>
      </c>
      <c r="BB13" s="19">
        <v>1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1</v>
      </c>
      <c r="BL13" s="19">
        <v>0</v>
      </c>
      <c r="BM13" s="19">
        <v>0</v>
      </c>
      <c r="BN13" s="19">
        <v>1</v>
      </c>
      <c r="BO13" s="19">
        <v>0</v>
      </c>
      <c r="BP13" s="19">
        <v>0</v>
      </c>
      <c r="BQ13" s="19">
        <v>0</v>
      </c>
      <c r="BR13" s="19">
        <v>0</v>
      </c>
      <c r="BS13" s="19">
        <v>5</v>
      </c>
      <c r="BT13" s="19">
        <v>0</v>
      </c>
      <c r="BU13" s="19">
        <v>7</v>
      </c>
      <c r="BV13" s="19">
        <v>15</v>
      </c>
      <c r="BW13" s="19">
        <v>2</v>
      </c>
      <c r="BX13" s="19">
        <v>1</v>
      </c>
      <c r="BY13" s="19">
        <v>4</v>
      </c>
      <c r="BZ13" s="19">
        <v>3</v>
      </c>
      <c r="CA13" s="19">
        <v>30</v>
      </c>
      <c r="CB13" s="19">
        <v>0</v>
      </c>
      <c r="CC13" s="19">
        <v>23</v>
      </c>
      <c r="CD13" s="19">
        <v>93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25</v>
      </c>
      <c r="C14" s="19">
        <v>137</v>
      </c>
      <c r="D14" s="19">
        <v>5</v>
      </c>
      <c r="E14" s="19">
        <v>137</v>
      </c>
      <c r="F14" s="19">
        <v>549</v>
      </c>
      <c r="G14" s="19">
        <v>1</v>
      </c>
      <c r="H14" s="19">
        <v>0</v>
      </c>
      <c r="I14" s="19">
        <v>1</v>
      </c>
      <c r="J14" s="19">
        <v>2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9</v>
      </c>
      <c r="T14" s="19">
        <v>2</v>
      </c>
      <c r="U14" s="19">
        <v>12</v>
      </c>
      <c r="V14" s="19">
        <v>12</v>
      </c>
      <c r="W14" s="19">
        <v>37</v>
      </c>
      <c r="X14" s="19">
        <v>0</v>
      </c>
      <c r="Y14" s="19">
        <v>45</v>
      </c>
      <c r="Z14" s="19">
        <v>228</v>
      </c>
      <c r="AA14" s="19">
        <v>0</v>
      </c>
      <c r="AB14" s="19">
        <v>0</v>
      </c>
      <c r="AC14" s="19">
        <v>0</v>
      </c>
      <c r="AD14" s="19">
        <v>1</v>
      </c>
      <c r="AE14" s="19">
        <v>0</v>
      </c>
      <c r="AF14" s="19">
        <v>0</v>
      </c>
      <c r="AG14" s="19">
        <v>1</v>
      </c>
      <c r="AH14" s="19">
        <v>4</v>
      </c>
      <c r="AI14" s="19">
        <v>0</v>
      </c>
      <c r="AJ14" s="19">
        <v>0</v>
      </c>
      <c r="AK14" s="19">
        <v>0</v>
      </c>
      <c r="AL14" s="19">
        <v>0</v>
      </c>
      <c r="AM14" s="19">
        <v>4</v>
      </c>
      <c r="AN14" s="19">
        <v>1</v>
      </c>
      <c r="AO14" s="19">
        <v>3</v>
      </c>
      <c r="AP14" s="19">
        <v>11</v>
      </c>
      <c r="AQ14" s="19">
        <v>21</v>
      </c>
      <c r="AR14" s="19">
        <v>0</v>
      </c>
      <c r="AS14" s="19">
        <v>20</v>
      </c>
      <c r="AT14" s="19">
        <v>104</v>
      </c>
      <c r="AU14" s="19">
        <v>0</v>
      </c>
      <c r="AV14" s="19">
        <v>0</v>
      </c>
      <c r="AW14" s="19">
        <v>0</v>
      </c>
      <c r="AX14" s="19">
        <v>1</v>
      </c>
      <c r="AY14" s="19">
        <v>5</v>
      </c>
      <c r="AZ14" s="19">
        <v>0</v>
      </c>
      <c r="BA14" s="19">
        <v>2</v>
      </c>
      <c r="BB14" s="19">
        <v>5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3</v>
      </c>
      <c r="BT14" s="19">
        <v>0</v>
      </c>
      <c r="BU14" s="19">
        <v>2</v>
      </c>
      <c r="BV14" s="19">
        <v>5</v>
      </c>
      <c r="BW14" s="19">
        <v>5</v>
      </c>
      <c r="BX14" s="19">
        <v>2</v>
      </c>
      <c r="BY14" s="19">
        <v>4</v>
      </c>
      <c r="BZ14" s="19">
        <v>12</v>
      </c>
      <c r="CA14" s="19">
        <v>52</v>
      </c>
      <c r="CB14" s="19">
        <v>0</v>
      </c>
      <c r="CC14" s="19">
        <v>47</v>
      </c>
      <c r="CD14" s="19">
        <v>164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26</v>
      </c>
      <c r="C15" s="19">
        <v>348</v>
      </c>
      <c r="D15" s="19">
        <v>12</v>
      </c>
      <c r="E15" s="19">
        <v>326</v>
      </c>
      <c r="F15" s="19">
        <v>1088</v>
      </c>
      <c r="G15" s="19">
        <v>5</v>
      </c>
      <c r="H15" s="19">
        <v>0</v>
      </c>
      <c r="I15" s="19">
        <v>3</v>
      </c>
      <c r="J15" s="19">
        <v>11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</v>
      </c>
      <c r="R15" s="19">
        <v>0</v>
      </c>
      <c r="S15" s="19">
        <v>6</v>
      </c>
      <c r="T15" s="19">
        <v>4</v>
      </c>
      <c r="U15" s="19">
        <v>12</v>
      </c>
      <c r="V15" s="19">
        <v>10</v>
      </c>
      <c r="W15" s="19">
        <v>99</v>
      </c>
      <c r="X15" s="19">
        <v>2</v>
      </c>
      <c r="Y15" s="19">
        <v>106</v>
      </c>
      <c r="Z15" s="19">
        <v>323</v>
      </c>
      <c r="AA15" s="19">
        <v>0</v>
      </c>
      <c r="AB15" s="19">
        <v>0</v>
      </c>
      <c r="AC15" s="19">
        <v>0</v>
      </c>
      <c r="AD15" s="19">
        <v>0</v>
      </c>
      <c r="AE15" s="19">
        <v>1</v>
      </c>
      <c r="AF15" s="19">
        <v>0</v>
      </c>
      <c r="AG15" s="19">
        <v>2</v>
      </c>
      <c r="AH15" s="19">
        <v>8</v>
      </c>
      <c r="AI15" s="19">
        <v>0</v>
      </c>
      <c r="AJ15" s="19">
        <v>0</v>
      </c>
      <c r="AK15" s="19">
        <v>0</v>
      </c>
      <c r="AL15" s="19">
        <v>0</v>
      </c>
      <c r="AM15" s="19">
        <v>4</v>
      </c>
      <c r="AN15" s="19">
        <v>1</v>
      </c>
      <c r="AO15" s="19">
        <v>7</v>
      </c>
      <c r="AP15" s="19">
        <v>12</v>
      </c>
      <c r="AQ15" s="19">
        <v>64</v>
      </c>
      <c r="AR15" s="19">
        <v>0</v>
      </c>
      <c r="AS15" s="19">
        <v>58</v>
      </c>
      <c r="AT15" s="19">
        <v>216</v>
      </c>
      <c r="AU15" s="19">
        <v>0</v>
      </c>
      <c r="AV15" s="19">
        <v>0</v>
      </c>
      <c r="AW15" s="19">
        <v>0</v>
      </c>
      <c r="AX15" s="19">
        <v>3</v>
      </c>
      <c r="AY15" s="19">
        <v>10</v>
      </c>
      <c r="AZ15" s="19">
        <v>0</v>
      </c>
      <c r="BA15" s="19">
        <v>13</v>
      </c>
      <c r="BB15" s="19">
        <v>11</v>
      </c>
      <c r="BC15" s="19">
        <v>0</v>
      </c>
      <c r="BD15" s="19">
        <v>0</v>
      </c>
      <c r="BE15" s="19">
        <v>0</v>
      </c>
      <c r="BF15" s="19">
        <v>1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8</v>
      </c>
      <c r="BT15" s="19">
        <v>0</v>
      </c>
      <c r="BU15" s="19">
        <v>10</v>
      </c>
      <c r="BV15" s="19">
        <v>34</v>
      </c>
      <c r="BW15" s="19">
        <v>12</v>
      </c>
      <c r="BX15" s="19">
        <v>1</v>
      </c>
      <c r="BY15" s="19">
        <v>20</v>
      </c>
      <c r="BZ15" s="19">
        <v>42</v>
      </c>
      <c r="CA15" s="19">
        <v>139</v>
      </c>
      <c r="CB15" s="19">
        <v>4</v>
      </c>
      <c r="CC15" s="19">
        <v>94</v>
      </c>
      <c r="CD15" s="19">
        <v>417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27</v>
      </c>
      <c r="C16" s="19">
        <v>42</v>
      </c>
      <c r="D16" s="19">
        <v>2</v>
      </c>
      <c r="E16" s="19">
        <v>54</v>
      </c>
      <c r="F16" s="19">
        <v>106</v>
      </c>
      <c r="G16" s="19">
        <v>1</v>
      </c>
      <c r="H16" s="19">
        <v>0</v>
      </c>
      <c r="I16" s="19">
        <v>0</v>
      </c>
      <c r="J16" s="19">
        <v>2</v>
      </c>
      <c r="K16" s="19">
        <v>0</v>
      </c>
      <c r="L16" s="19">
        <v>0</v>
      </c>
      <c r="M16" s="19">
        <v>1</v>
      </c>
      <c r="N16" s="19">
        <v>1</v>
      </c>
      <c r="O16" s="19">
        <v>0</v>
      </c>
      <c r="P16" s="19">
        <v>0</v>
      </c>
      <c r="Q16" s="19">
        <v>0</v>
      </c>
      <c r="R16" s="19">
        <v>0</v>
      </c>
      <c r="S16" s="19">
        <v>6</v>
      </c>
      <c r="T16" s="19">
        <v>2</v>
      </c>
      <c r="U16" s="19">
        <v>8</v>
      </c>
      <c r="V16" s="19">
        <v>1</v>
      </c>
      <c r="W16" s="19">
        <v>12</v>
      </c>
      <c r="X16" s="19">
        <v>0</v>
      </c>
      <c r="Y16" s="19">
        <v>14</v>
      </c>
      <c r="Z16" s="19">
        <v>34</v>
      </c>
      <c r="AA16" s="19">
        <v>0</v>
      </c>
      <c r="AB16" s="19">
        <v>0</v>
      </c>
      <c r="AC16" s="19">
        <v>0</v>
      </c>
      <c r="AD16" s="19">
        <v>0</v>
      </c>
      <c r="AE16" s="19">
        <v>1</v>
      </c>
      <c r="AF16" s="19">
        <v>0</v>
      </c>
      <c r="AG16" s="19">
        <v>0</v>
      </c>
      <c r="AH16" s="19">
        <v>2</v>
      </c>
      <c r="AI16" s="19">
        <v>0</v>
      </c>
      <c r="AJ16" s="19">
        <v>0</v>
      </c>
      <c r="AK16" s="19">
        <v>0</v>
      </c>
      <c r="AL16" s="19">
        <v>0</v>
      </c>
      <c r="AM16" s="19">
        <v>2</v>
      </c>
      <c r="AN16" s="19">
        <v>0</v>
      </c>
      <c r="AO16" s="19">
        <v>1</v>
      </c>
      <c r="AP16" s="19">
        <v>2</v>
      </c>
      <c r="AQ16" s="19">
        <v>7</v>
      </c>
      <c r="AR16" s="19">
        <v>0</v>
      </c>
      <c r="AS16" s="19">
        <v>12</v>
      </c>
      <c r="AT16" s="19">
        <v>16</v>
      </c>
      <c r="AU16" s="19">
        <v>0</v>
      </c>
      <c r="AV16" s="19">
        <v>0</v>
      </c>
      <c r="AW16" s="19">
        <v>0</v>
      </c>
      <c r="AX16" s="19">
        <v>1</v>
      </c>
      <c r="AY16" s="19">
        <v>0</v>
      </c>
      <c r="AZ16" s="19">
        <v>0</v>
      </c>
      <c r="BA16" s="19">
        <v>0</v>
      </c>
      <c r="BB16" s="19">
        <v>1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1</v>
      </c>
      <c r="BT16" s="19">
        <v>0</v>
      </c>
      <c r="BU16" s="19">
        <v>2</v>
      </c>
      <c r="BV16" s="19">
        <v>10</v>
      </c>
      <c r="BW16" s="19">
        <v>0</v>
      </c>
      <c r="BX16" s="19">
        <v>0</v>
      </c>
      <c r="BY16" s="19">
        <v>4</v>
      </c>
      <c r="BZ16" s="19">
        <v>1</v>
      </c>
      <c r="CA16" s="19">
        <v>12</v>
      </c>
      <c r="CB16" s="19">
        <v>0</v>
      </c>
      <c r="CC16" s="19">
        <v>12</v>
      </c>
      <c r="CD16" s="19">
        <v>35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28</v>
      </c>
      <c r="C17" s="19">
        <v>190</v>
      </c>
      <c r="D17" s="19">
        <v>7</v>
      </c>
      <c r="E17" s="19">
        <v>167</v>
      </c>
      <c r="F17" s="19">
        <v>566</v>
      </c>
      <c r="G17" s="19">
        <v>1</v>
      </c>
      <c r="H17" s="19">
        <v>0</v>
      </c>
      <c r="I17" s="19">
        <v>3</v>
      </c>
      <c r="J17" s="19">
        <v>5</v>
      </c>
      <c r="K17" s="19">
        <v>3</v>
      </c>
      <c r="L17" s="19">
        <v>0</v>
      </c>
      <c r="M17" s="19">
        <v>0</v>
      </c>
      <c r="N17" s="19">
        <v>3</v>
      </c>
      <c r="O17" s="19">
        <v>0</v>
      </c>
      <c r="P17" s="19">
        <v>0</v>
      </c>
      <c r="Q17" s="19">
        <v>0</v>
      </c>
      <c r="R17" s="19">
        <v>0</v>
      </c>
      <c r="S17" s="19">
        <v>5</v>
      </c>
      <c r="T17" s="19">
        <v>3</v>
      </c>
      <c r="U17" s="19">
        <v>9</v>
      </c>
      <c r="V17" s="19">
        <v>10</v>
      </c>
      <c r="W17" s="19">
        <v>55</v>
      </c>
      <c r="X17" s="19">
        <v>0</v>
      </c>
      <c r="Y17" s="19">
        <v>53</v>
      </c>
      <c r="Z17" s="19">
        <v>181</v>
      </c>
      <c r="AA17" s="19">
        <v>0</v>
      </c>
      <c r="AB17" s="19">
        <v>0</v>
      </c>
      <c r="AC17" s="19">
        <v>1</v>
      </c>
      <c r="AD17" s="19">
        <v>0</v>
      </c>
      <c r="AE17" s="19">
        <v>2</v>
      </c>
      <c r="AF17" s="19">
        <v>0</v>
      </c>
      <c r="AG17" s="19">
        <v>3</v>
      </c>
      <c r="AH17" s="19">
        <v>4</v>
      </c>
      <c r="AI17" s="19">
        <v>0</v>
      </c>
      <c r="AJ17" s="19">
        <v>0</v>
      </c>
      <c r="AK17" s="19">
        <v>0</v>
      </c>
      <c r="AL17" s="19">
        <v>0</v>
      </c>
      <c r="AM17" s="19">
        <v>4</v>
      </c>
      <c r="AN17" s="19">
        <v>1</v>
      </c>
      <c r="AO17" s="19">
        <v>6</v>
      </c>
      <c r="AP17" s="19">
        <v>3</v>
      </c>
      <c r="AQ17" s="19">
        <v>40</v>
      </c>
      <c r="AR17" s="19">
        <v>1</v>
      </c>
      <c r="AS17" s="19">
        <v>31</v>
      </c>
      <c r="AT17" s="19">
        <v>109</v>
      </c>
      <c r="AU17" s="19">
        <v>2</v>
      </c>
      <c r="AV17" s="19">
        <v>0</v>
      </c>
      <c r="AW17" s="19">
        <v>1</v>
      </c>
      <c r="AX17" s="19">
        <v>4</v>
      </c>
      <c r="AY17" s="19">
        <v>7</v>
      </c>
      <c r="AZ17" s="19">
        <v>0</v>
      </c>
      <c r="BA17" s="19">
        <v>6</v>
      </c>
      <c r="BB17" s="19">
        <v>15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1</v>
      </c>
      <c r="BL17" s="19">
        <v>0</v>
      </c>
      <c r="BM17" s="19">
        <v>0</v>
      </c>
      <c r="BN17" s="19">
        <v>2</v>
      </c>
      <c r="BO17" s="19">
        <v>0</v>
      </c>
      <c r="BP17" s="19">
        <v>0</v>
      </c>
      <c r="BQ17" s="19">
        <v>0</v>
      </c>
      <c r="BR17" s="19">
        <v>0</v>
      </c>
      <c r="BS17" s="19">
        <v>10</v>
      </c>
      <c r="BT17" s="19">
        <v>0</v>
      </c>
      <c r="BU17" s="19">
        <v>5</v>
      </c>
      <c r="BV17" s="19">
        <v>28</v>
      </c>
      <c r="BW17" s="19">
        <v>6</v>
      </c>
      <c r="BX17" s="19">
        <v>2</v>
      </c>
      <c r="BY17" s="19">
        <v>6</v>
      </c>
      <c r="BZ17" s="19">
        <v>12</v>
      </c>
      <c r="CA17" s="19">
        <v>54</v>
      </c>
      <c r="CB17" s="19">
        <v>0</v>
      </c>
      <c r="CC17" s="19">
        <v>43</v>
      </c>
      <c r="CD17" s="19">
        <v>190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29</v>
      </c>
      <c r="C18" s="19">
        <v>189</v>
      </c>
      <c r="D18" s="19">
        <v>0</v>
      </c>
      <c r="E18" s="19">
        <v>197</v>
      </c>
      <c r="F18" s="19">
        <v>1091</v>
      </c>
      <c r="G18" s="19">
        <v>1</v>
      </c>
      <c r="H18" s="19">
        <v>0</v>
      </c>
      <c r="I18" s="19">
        <v>1</v>
      </c>
      <c r="J18" s="19">
        <v>7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7</v>
      </c>
      <c r="T18" s="19">
        <v>0</v>
      </c>
      <c r="U18" s="19">
        <v>9</v>
      </c>
      <c r="V18" s="19">
        <v>18</v>
      </c>
      <c r="W18" s="19">
        <v>67</v>
      </c>
      <c r="X18" s="19">
        <v>0</v>
      </c>
      <c r="Y18" s="19">
        <v>71</v>
      </c>
      <c r="Z18" s="19">
        <v>407</v>
      </c>
      <c r="AA18" s="19">
        <v>0</v>
      </c>
      <c r="AB18" s="19">
        <v>0</v>
      </c>
      <c r="AC18" s="19">
        <v>0</v>
      </c>
      <c r="AD18" s="19">
        <v>1</v>
      </c>
      <c r="AE18" s="19">
        <v>1</v>
      </c>
      <c r="AF18" s="19">
        <v>0</v>
      </c>
      <c r="AG18" s="19">
        <v>1</v>
      </c>
      <c r="AH18" s="19">
        <v>7</v>
      </c>
      <c r="AI18" s="19">
        <v>0</v>
      </c>
      <c r="AJ18" s="19">
        <v>0</v>
      </c>
      <c r="AK18" s="19">
        <v>0</v>
      </c>
      <c r="AL18" s="19">
        <v>0</v>
      </c>
      <c r="AM18" s="19">
        <v>3</v>
      </c>
      <c r="AN18" s="19">
        <v>0</v>
      </c>
      <c r="AO18" s="19">
        <v>6</v>
      </c>
      <c r="AP18" s="19">
        <v>4</v>
      </c>
      <c r="AQ18" s="19">
        <v>29</v>
      </c>
      <c r="AR18" s="19">
        <v>0</v>
      </c>
      <c r="AS18" s="19">
        <v>28</v>
      </c>
      <c r="AT18" s="19">
        <v>171</v>
      </c>
      <c r="AU18" s="19">
        <v>2</v>
      </c>
      <c r="AV18" s="19">
        <v>0</v>
      </c>
      <c r="AW18" s="19">
        <v>0</v>
      </c>
      <c r="AX18" s="19">
        <v>6</v>
      </c>
      <c r="AY18" s="19">
        <v>1</v>
      </c>
      <c r="AZ18" s="19">
        <v>0</v>
      </c>
      <c r="BA18" s="19">
        <v>1</v>
      </c>
      <c r="BB18" s="19">
        <v>3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11</v>
      </c>
      <c r="BT18" s="19">
        <v>0</v>
      </c>
      <c r="BU18" s="19">
        <v>9</v>
      </c>
      <c r="BV18" s="19">
        <v>45</v>
      </c>
      <c r="BW18" s="19">
        <v>5</v>
      </c>
      <c r="BX18" s="19">
        <v>0</v>
      </c>
      <c r="BY18" s="19">
        <v>6</v>
      </c>
      <c r="BZ18" s="19">
        <v>19</v>
      </c>
      <c r="CA18" s="19">
        <v>62</v>
      </c>
      <c r="CB18" s="19">
        <v>0</v>
      </c>
      <c r="CC18" s="19">
        <v>65</v>
      </c>
      <c r="CD18" s="19">
        <v>403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30</v>
      </c>
      <c r="C19" s="19">
        <v>783</v>
      </c>
      <c r="D19" s="19">
        <v>23</v>
      </c>
      <c r="E19" s="19">
        <v>702</v>
      </c>
      <c r="F19" s="19">
        <v>3070</v>
      </c>
      <c r="G19" s="19">
        <v>3</v>
      </c>
      <c r="H19" s="19">
        <v>0</v>
      </c>
      <c r="I19" s="19">
        <v>4</v>
      </c>
      <c r="J19" s="19">
        <v>20</v>
      </c>
      <c r="K19" s="19">
        <v>3</v>
      </c>
      <c r="L19" s="19">
        <v>0</v>
      </c>
      <c r="M19" s="19">
        <v>5</v>
      </c>
      <c r="N19" s="19">
        <v>7</v>
      </c>
      <c r="O19" s="19">
        <v>0</v>
      </c>
      <c r="P19" s="19">
        <v>0</v>
      </c>
      <c r="Q19" s="19">
        <v>0</v>
      </c>
      <c r="R19" s="19">
        <v>0</v>
      </c>
      <c r="S19" s="19">
        <v>44</v>
      </c>
      <c r="T19" s="19">
        <v>9</v>
      </c>
      <c r="U19" s="19">
        <v>41</v>
      </c>
      <c r="V19" s="19">
        <v>51</v>
      </c>
      <c r="W19" s="19">
        <v>237</v>
      </c>
      <c r="X19" s="19">
        <v>3</v>
      </c>
      <c r="Y19" s="19">
        <v>194</v>
      </c>
      <c r="Z19" s="19">
        <v>1083</v>
      </c>
      <c r="AA19" s="19">
        <v>0</v>
      </c>
      <c r="AB19" s="19">
        <v>1</v>
      </c>
      <c r="AC19" s="19">
        <v>2</v>
      </c>
      <c r="AD19" s="19">
        <v>2</v>
      </c>
      <c r="AE19" s="19">
        <v>10</v>
      </c>
      <c r="AF19" s="19">
        <v>0</v>
      </c>
      <c r="AG19" s="19">
        <v>16</v>
      </c>
      <c r="AH19" s="19">
        <v>40</v>
      </c>
      <c r="AI19" s="19">
        <v>0</v>
      </c>
      <c r="AJ19" s="19">
        <v>0</v>
      </c>
      <c r="AK19" s="19">
        <v>0</v>
      </c>
      <c r="AL19" s="19">
        <v>0</v>
      </c>
      <c r="AM19" s="19">
        <v>14</v>
      </c>
      <c r="AN19" s="19">
        <v>2</v>
      </c>
      <c r="AO19" s="19">
        <v>11</v>
      </c>
      <c r="AP19" s="19">
        <v>40</v>
      </c>
      <c r="AQ19" s="19">
        <v>153</v>
      </c>
      <c r="AR19" s="19">
        <v>0</v>
      </c>
      <c r="AS19" s="19">
        <v>128</v>
      </c>
      <c r="AT19" s="19">
        <v>516</v>
      </c>
      <c r="AU19" s="19">
        <v>4</v>
      </c>
      <c r="AV19" s="19">
        <v>0</v>
      </c>
      <c r="AW19" s="19">
        <v>2</v>
      </c>
      <c r="AX19" s="19">
        <v>15</v>
      </c>
      <c r="AY19" s="19">
        <v>28</v>
      </c>
      <c r="AZ19" s="19">
        <v>0</v>
      </c>
      <c r="BA19" s="19">
        <v>32</v>
      </c>
      <c r="BB19" s="19">
        <v>47</v>
      </c>
      <c r="BC19" s="19">
        <v>1</v>
      </c>
      <c r="BD19" s="19">
        <v>0</v>
      </c>
      <c r="BE19" s="19">
        <v>1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8</v>
      </c>
      <c r="BL19" s="19">
        <v>0</v>
      </c>
      <c r="BM19" s="19">
        <v>5</v>
      </c>
      <c r="BN19" s="19">
        <v>27</v>
      </c>
      <c r="BO19" s="19">
        <v>0</v>
      </c>
      <c r="BP19" s="19">
        <v>0</v>
      </c>
      <c r="BQ19" s="19">
        <v>0</v>
      </c>
      <c r="BR19" s="19">
        <v>0</v>
      </c>
      <c r="BS19" s="19">
        <v>3</v>
      </c>
      <c r="BT19" s="19">
        <v>0</v>
      </c>
      <c r="BU19" s="19">
        <v>3</v>
      </c>
      <c r="BV19" s="19">
        <v>17</v>
      </c>
      <c r="BW19" s="19">
        <v>39</v>
      </c>
      <c r="BX19" s="19">
        <v>6</v>
      </c>
      <c r="BY19" s="19">
        <v>38</v>
      </c>
      <c r="BZ19" s="19">
        <v>73</v>
      </c>
      <c r="CA19" s="19">
        <v>231</v>
      </c>
      <c r="CB19" s="19">
        <v>2</v>
      </c>
      <c r="CC19" s="19">
        <v>217</v>
      </c>
      <c r="CD19" s="19">
        <v>1125</v>
      </c>
      <c r="CE19" s="19">
        <v>0</v>
      </c>
      <c r="CF19" s="19">
        <v>0</v>
      </c>
      <c r="CG19" s="19">
        <v>0</v>
      </c>
      <c r="CH19" s="19">
        <v>0</v>
      </c>
      <c r="CI19" s="19">
        <v>5</v>
      </c>
      <c r="CJ19" s="19">
        <v>0</v>
      </c>
      <c r="CK19" s="19">
        <v>3</v>
      </c>
      <c r="CL19" s="19">
        <v>7</v>
      </c>
    </row>
    <row r="20" spans="2:90" ht="20.100000000000001" customHeight="1" thickBot="1" x14ac:dyDescent="0.25">
      <c r="B20" s="4" t="s">
        <v>31</v>
      </c>
      <c r="C20" s="19">
        <v>786</v>
      </c>
      <c r="D20" s="19">
        <v>36</v>
      </c>
      <c r="E20" s="19">
        <v>772</v>
      </c>
      <c r="F20" s="19">
        <v>2165</v>
      </c>
      <c r="G20" s="19">
        <v>8</v>
      </c>
      <c r="H20" s="19">
        <v>0</v>
      </c>
      <c r="I20" s="19">
        <v>4</v>
      </c>
      <c r="J20" s="19">
        <v>18</v>
      </c>
      <c r="K20" s="19">
        <v>12</v>
      </c>
      <c r="L20" s="19">
        <v>0</v>
      </c>
      <c r="M20" s="19">
        <v>9</v>
      </c>
      <c r="N20" s="19">
        <v>13</v>
      </c>
      <c r="O20" s="19">
        <v>2</v>
      </c>
      <c r="P20" s="19">
        <v>0</v>
      </c>
      <c r="Q20" s="19">
        <v>0</v>
      </c>
      <c r="R20" s="19">
        <v>3</v>
      </c>
      <c r="S20" s="19">
        <v>24</v>
      </c>
      <c r="T20" s="19">
        <v>20</v>
      </c>
      <c r="U20" s="19">
        <v>43</v>
      </c>
      <c r="V20" s="19">
        <v>26</v>
      </c>
      <c r="W20" s="19">
        <v>264</v>
      </c>
      <c r="X20" s="19">
        <v>1</v>
      </c>
      <c r="Y20" s="19">
        <v>263</v>
      </c>
      <c r="Z20" s="19">
        <v>769</v>
      </c>
      <c r="AA20" s="19">
        <v>1</v>
      </c>
      <c r="AB20" s="19">
        <v>0</v>
      </c>
      <c r="AC20" s="19">
        <v>3</v>
      </c>
      <c r="AD20" s="19">
        <v>2</v>
      </c>
      <c r="AE20" s="19">
        <v>5</v>
      </c>
      <c r="AF20" s="19">
        <v>0</v>
      </c>
      <c r="AG20" s="19">
        <v>16</v>
      </c>
      <c r="AH20" s="19">
        <v>26</v>
      </c>
      <c r="AI20" s="19">
        <v>0</v>
      </c>
      <c r="AJ20" s="19">
        <v>0</v>
      </c>
      <c r="AK20" s="19">
        <v>0</v>
      </c>
      <c r="AL20" s="19">
        <v>0</v>
      </c>
      <c r="AM20" s="19">
        <v>10</v>
      </c>
      <c r="AN20" s="19">
        <v>3</v>
      </c>
      <c r="AO20" s="19">
        <v>7</v>
      </c>
      <c r="AP20" s="19">
        <v>26</v>
      </c>
      <c r="AQ20" s="19">
        <v>136</v>
      </c>
      <c r="AR20" s="19">
        <v>0</v>
      </c>
      <c r="AS20" s="19">
        <v>128</v>
      </c>
      <c r="AT20" s="19">
        <v>339</v>
      </c>
      <c r="AU20" s="19">
        <v>2</v>
      </c>
      <c r="AV20" s="19">
        <v>0</v>
      </c>
      <c r="AW20" s="19">
        <v>3</v>
      </c>
      <c r="AX20" s="19">
        <v>9</v>
      </c>
      <c r="AY20" s="19">
        <v>21</v>
      </c>
      <c r="AZ20" s="19">
        <v>0</v>
      </c>
      <c r="BA20" s="19">
        <v>9</v>
      </c>
      <c r="BB20" s="19">
        <v>21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3</v>
      </c>
      <c r="BL20" s="19">
        <v>0</v>
      </c>
      <c r="BM20" s="19">
        <v>2</v>
      </c>
      <c r="BN20" s="19">
        <v>11</v>
      </c>
      <c r="BO20" s="19">
        <v>0</v>
      </c>
      <c r="BP20" s="19">
        <v>0</v>
      </c>
      <c r="BQ20" s="19">
        <v>0</v>
      </c>
      <c r="BR20" s="19">
        <v>0</v>
      </c>
      <c r="BS20" s="19">
        <v>10</v>
      </c>
      <c r="BT20" s="19">
        <v>0</v>
      </c>
      <c r="BU20" s="19">
        <v>16</v>
      </c>
      <c r="BV20" s="19">
        <v>44</v>
      </c>
      <c r="BW20" s="19">
        <v>19</v>
      </c>
      <c r="BX20" s="19">
        <v>12</v>
      </c>
      <c r="BY20" s="19">
        <v>32</v>
      </c>
      <c r="BZ20" s="19">
        <v>49</v>
      </c>
      <c r="CA20" s="19">
        <v>269</v>
      </c>
      <c r="CB20" s="19">
        <v>0</v>
      </c>
      <c r="CC20" s="19">
        <v>237</v>
      </c>
      <c r="CD20" s="19">
        <v>809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32</v>
      </c>
      <c r="C21" s="19">
        <v>85</v>
      </c>
      <c r="D21" s="19">
        <v>6</v>
      </c>
      <c r="E21" s="19">
        <v>84</v>
      </c>
      <c r="F21" s="19">
        <v>341</v>
      </c>
      <c r="G21" s="19">
        <v>1</v>
      </c>
      <c r="H21" s="19">
        <v>0</v>
      </c>
      <c r="I21" s="19">
        <v>0</v>
      </c>
      <c r="J21" s="19">
        <v>2</v>
      </c>
      <c r="K21" s="19">
        <v>1</v>
      </c>
      <c r="L21" s="19">
        <v>0</v>
      </c>
      <c r="M21" s="19">
        <v>0</v>
      </c>
      <c r="N21" s="19">
        <v>1</v>
      </c>
      <c r="O21" s="19">
        <v>0</v>
      </c>
      <c r="P21" s="19">
        <v>0</v>
      </c>
      <c r="Q21" s="19">
        <v>0</v>
      </c>
      <c r="R21" s="19">
        <v>0</v>
      </c>
      <c r="S21" s="19">
        <v>3</v>
      </c>
      <c r="T21" s="19">
        <v>3</v>
      </c>
      <c r="U21" s="19">
        <v>3</v>
      </c>
      <c r="V21" s="19">
        <v>12</v>
      </c>
      <c r="W21" s="19">
        <v>31</v>
      </c>
      <c r="X21" s="19">
        <v>0</v>
      </c>
      <c r="Y21" s="19">
        <v>27</v>
      </c>
      <c r="Z21" s="19">
        <v>117</v>
      </c>
      <c r="AA21" s="19">
        <v>0</v>
      </c>
      <c r="AB21" s="19">
        <v>0</v>
      </c>
      <c r="AC21" s="19">
        <v>0</v>
      </c>
      <c r="AD21" s="19">
        <v>1</v>
      </c>
      <c r="AE21" s="19">
        <v>0</v>
      </c>
      <c r="AF21" s="19">
        <v>0</v>
      </c>
      <c r="AG21" s="19">
        <v>4</v>
      </c>
      <c r="AH21" s="19">
        <v>2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1</v>
      </c>
      <c r="AO21" s="19">
        <v>1</v>
      </c>
      <c r="AP21" s="19">
        <v>1</v>
      </c>
      <c r="AQ21" s="19">
        <v>12</v>
      </c>
      <c r="AR21" s="19">
        <v>1</v>
      </c>
      <c r="AS21" s="19">
        <v>8</v>
      </c>
      <c r="AT21" s="19">
        <v>44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1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2</v>
      </c>
      <c r="BT21" s="19">
        <v>0</v>
      </c>
      <c r="BU21" s="19">
        <v>4</v>
      </c>
      <c r="BV21" s="19">
        <v>13</v>
      </c>
      <c r="BW21" s="19">
        <v>6</v>
      </c>
      <c r="BX21" s="19">
        <v>1</v>
      </c>
      <c r="BY21" s="19">
        <v>3</v>
      </c>
      <c r="BZ21" s="19">
        <v>20</v>
      </c>
      <c r="CA21" s="19">
        <v>29</v>
      </c>
      <c r="CB21" s="19">
        <v>0</v>
      </c>
      <c r="CC21" s="19">
        <v>34</v>
      </c>
      <c r="CD21" s="19">
        <v>127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33</v>
      </c>
      <c r="C22" s="19">
        <v>216</v>
      </c>
      <c r="D22" s="19">
        <v>8</v>
      </c>
      <c r="E22" s="19">
        <v>194</v>
      </c>
      <c r="F22" s="19">
        <v>1054</v>
      </c>
      <c r="G22" s="19">
        <v>1</v>
      </c>
      <c r="H22" s="19">
        <v>0</v>
      </c>
      <c r="I22" s="19">
        <v>2</v>
      </c>
      <c r="J22" s="19">
        <v>6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1</v>
      </c>
      <c r="R22" s="19">
        <v>1</v>
      </c>
      <c r="S22" s="19">
        <v>20</v>
      </c>
      <c r="T22" s="19">
        <v>3</v>
      </c>
      <c r="U22" s="19">
        <v>19</v>
      </c>
      <c r="V22" s="19">
        <v>21</v>
      </c>
      <c r="W22" s="19">
        <v>76</v>
      </c>
      <c r="X22" s="19">
        <v>0</v>
      </c>
      <c r="Y22" s="19">
        <v>61</v>
      </c>
      <c r="Z22" s="19">
        <v>367</v>
      </c>
      <c r="AA22" s="19">
        <v>0</v>
      </c>
      <c r="AB22" s="19">
        <v>0</v>
      </c>
      <c r="AC22" s="19">
        <v>1</v>
      </c>
      <c r="AD22" s="19">
        <v>1</v>
      </c>
      <c r="AE22" s="19">
        <v>2</v>
      </c>
      <c r="AF22" s="19">
        <v>0</v>
      </c>
      <c r="AG22" s="19">
        <v>0</v>
      </c>
      <c r="AH22" s="19">
        <v>5</v>
      </c>
      <c r="AI22" s="19">
        <v>0</v>
      </c>
      <c r="AJ22" s="19">
        <v>0</v>
      </c>
      <c r="AK22" s="19">
        <v>0</v>
      </c>
      <c r="AL22" s="19">
        <v>0</v>
      </c>
      <c r="AM22" s="19">
        <v>7</v>
      </c>
      <c r="AN22" s="19">
        <v>3</v>
      </c>
      <c r="AO22" s="19">
        <v>7</v>
      </c>
      <c r="AP22" s="19">
        <v>17</v>
      </c>
      <c r="AQ22" s="19">
        <v>39</v>
      </c>
      <c r="AR22" s="19">
        <v>1</v>
      </c>
      <c r="AS22" s="19">
        <v>29</v>
      </c>
      <c r="AT22" s="19">
        <v>207</v>
      </c>
      <c r="AU22" s="19">
        <v>0</v>
      </c>
      <c r="AV22" s="19">
        <v>0</v>
      </c>
      <c r="AW22" s="19">
        <v>0</v>
      </c>
      <c r="AX22" s="19">
        <v>4</v>
      </c>
      <c r="AY22" s="19">
        <v>3</v>
      </c>
      <c r="AZ22" s="19">
        <v>0</v>
      </c>
      <c r="BA22" s="19">
        <v>2</v>
      </c>
      <c r="BB22" s="19">
        <v>8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1</v>
      </c>
      <c r="BL22" s="19">
        <v>0</v>
      </c>
      <c r="BM22" s="19">
        <v>1</v>
      </c>
      <c r="BN22" s="19">
        <v>2</v>
      </c>
      <c r="BO22" s="19">
        <v>0</v>
      </c>
      <c r="BP22" s="19">
        <v>0</v>
      </c>
      <c r="BQ22" s="19">
        <v>0</v>
      </c>
      <c r="BR22" s="19">
        <v>0</v>
      </c>
      <c r="BS22" s="19">
        <v>13</v>
      </c>
      <c r="BT22" s="19">
        <v>0</v>
      </c>
      <c r="BU22" s="19">
        <v>12</v>
      </c>
      <c r="BV22" s="19">
        <v>74</v>
      </c>
      <c r="BW22" s="19">
        <v>6</v>
      </c>
      <c r="BX22" s="19">
        <v>1</v>
      </c>
      <c r="BY22" s="19">
        <v>11</v>
      </c>
      <c r="BZ22" s="19">
        <v>21</v>
      </c>
      <c r="CA22" s="19">
        <v>48</v>
      </c>
      <c r="CB22" s="19">
        <v>0</v>
      </c>
      <c r="CC22" s="19">
        <v>48</v>
      </c>
      <c r="CD22" s="19">
        <v>320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34</v>
      </c>
      <c r="C23" s="19">
        <v>692</v>
      </c>
      <c r="D23" s="19">
        <v>15</v>
      </c>
      <c r="E23" s="19">
        <v>618</v>
      </c>
      <c r="F23" s="19">
        <v>1862</v>
      </c>
      <c r="G23" s="19">
        <v>1</v>
      </c>
      <c r="H23" s="19">
        <v>0</v>
      </c>
      <c r="I23" s="19">
        <v>2</v>
      </c>
      <c r="J23" s="19">
        <v>5</v>
      </c>
      <c r="K23" s="19">
        <v>6</v>
      </c>
      <c r="L23" s="19">
        <v>0</v>
      </c>
      <c r="M23" s="19">
        <v>6</v>
      </c>
      <c r="N23" s="19">
        <v>15</v>
      </c>
      <c r="O23" s="19">
        <v>0</v>
      </c>
      <c r="P23" s="19">
        <v>0</v>
      </c>
      <c r="Q23" s="19">
        <v>0</v>
      </c>
      <c r="R23" s="19">
        <v>0</v>
      </c>
      <c r="S23" s="19">
        <v>24</v>
      </c>
      <c r="T23" s="19">
        <v>8</v>
      </c>
      <c r="U23" s="19">
        <v>36</v>
      </c>
      <c r="V23" s="19">
        <v>22</v>
      </c>
      <c r="W23" s="19">
        <v>193</v>
      </c>
      <c r="X23" s="19">
        <v>1</v>
      </c>
      <c r="Y23" s="19">
        <v>179</v>
      </c>
      <c r="Z23" s="19">
        <v>618</v>
      </c>
      <c r="AA23" s="19">
        <v>0</v>
      </c>
      <c r="AB23" s="19">
        <v>0</v>
      </c>
      <c r="AC23" s="19">
        <v>1</v>
      </c>
      <c r="AD23" s="19">
        <v>2</v>
      </c>
      <c r="AE23" s="19">
        <v>3</v>
      </c>
      <c r="AF23" s="19">
        <v>0</v>
      </c>
      <c r="AG23" s="19">
        <v>5</v>
      </c>
      <c r="AH23" s="19">
        <v>12</v>
      </c>
      <c r="AI23" s="19">
        <v>0</v>
      </c>
      <c r="AJ23" s="19">
        <v>0</v>
      </c>
      <c r="AK23" s="19">
        <v>0</v>
      </c>
      <c r="AL23" s="19">
        <v>0</v>
      </c>
      <c r="AM23" s="19">
        <v>6</v>
      </c>
      <c r="AN23" s="19">
        <v>3</v>
      </c>
      <c r="AO23" s="19">
        <v>11</v>
      </c>
      <c r="AP23" s="19">
        <v>18</v>
      </c>
      <c r="AQ23" s="19">
        <v>148</v>
      </c>
      <c r="AR23" s="19">
        <v>2</v>
      </c>
      <c r="AS23" s="19">
        <v>96</v>
      </c>
      <c r="AT23" s="19">
        <v>280</v>
      </c>
      <c r="AU23" s="19">
        <v>1</v>
      </c>
      <c r="AV23" s="19">
        <v>0</v>
      </c>
      <c r="AW23" s="19">
        <v>0</v>
      </c>
      <c r="AX23" s="19">
        <v>11</v>
      </c>
      <c r="AY23" s="19">
        <v>16</v>
      </c>
      <c r="AZ23" s="19">
        <v>0</v>
      </c>
      <c r="BA23" s="19">
        <v>26</v>
      </c>
      <c r="BB23" s="19">
        <v>52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2</v>
      </c>
      <c r="BL23" s="19">
        <v>0</v>
      </c>
      <c r="BM23" s="19">
        <v>1</v>
      </c>
      <c r="BN23" s="19">
        <v>5</v>
      </c>
      <c r="BO23" s="19">
        <v>0</v>
      </c>
      <c r="BP23" s="19">
        <v>0</v>
      </c>
      <c r="BQ23" s="19">
        <v>0</v>
      </c>
      <c r="BR23" s="19">
        <v>1</v>
      </c>
      <c r="BS23" s="19">
        <v>22</v>
      </c>
      <c r="BT23" s="19">
        <v>0</v>
      </c>
      <c r="BU23" s="19">
        <v>33</v>
      </c>
      <c r="BV23" s="19">
        <v>82</v>
      </c>
      <c r="BW23" s="19">
        <v>12</v>
      </c>
      <c r="BX23" s="19">
        <v>1</v>
      </c>
      <c r="BY23" s="19">
        <v>12</v>
      </c>
      <c r="BZ23" s="19">
        <v>44</v>
      </c>
      <c r="CA23" s="19">
        <v>258</v>
      </c>
      <c r="CB23" s="19">
        <v>0</v>
      </c>
      <c r="CC23" s="19">
        <v>210</v>
      </c>
      <c r="CD23" s="19">
        <v>695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35</v>
      </c>
      <c r="C24" s="19">
        <v>229</v>
      </c>
      <c r="D24" s="19">
        <v>10</v>
      </c>
      <c r="E24" s="19">
        <v>222</v>
      </c>
      <c r="F24" s="19">
        <v>1147</v>
      </c>
      <c r="G24" s="19">
        <v>3</v>
      </c>
      <c r="H24" s="19">
        <v>0</v>
      </c>
      <c r="I24" s="19">
        <v>0</v>
      </c>
      <c r="J24" s="19">
        <v>4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6</v>
      </c>
      <c r="T24" s="19">
        <v>4</v>
      </c>
      <c r="U24" s="19">
        <v>16</v>
      </c>
      <c r="V24" s="19">
        <v>18</v>
      </c>
      <c r="W24" s="19">
        <v>72</v>
      </c>
      <c r="X24" s="19">
        <v>0</v>
      </c>
      <c r="Y24" s="19">
        <v>66</v>
      </c>
      <c r="Z24" s="19">
        <v>360</v>
      </c>
      <c r="AA24" s="19">
        <v>1</v>
      </c>
      <c r="AB24" s="19">
        <v>0</v>
      </c>
      <c r="AC24" s="19">
        <v>1</v>
      </c>
      <c r="AD24" s="19">
        <v>0</v>
      </c>
      <c r="AE24" s="19">
        <v>3</v>
      </c>
      <c r="AF24" s="19">
        <v>0</v>
      </c>
      <c r="AG24" s="19">
        <v>3</v>
      </c>
      <c r="AH24" s="19">
        <v>13</v>
      </c>
      <c r="AI24" s="19">
        <v>0</v>
      </c>
      <c r="AJ24" s="19">
        <v>0</v>
      </c>
      <c r="AK24" s="19">
        <v>0</v>
      </c>
      <c r="AL24" s="19">
        <v>0</v>
      </c>
      <c r="AM24" s="19">
        <v>3</v>
      </c>
      <c r="AN24" s="19">
        <v>4</v>
      </c>
      <c r="AO24" s="19">
        <v>4</v>
      </c>
      <c r="AP24" s="19">
        <v>8</v>
      </c>
      <c r="AQ24" s="19">
        <v>37</v>
      </c>
      <c r="AR24" s="19">
        <v>1</v>
      </c>
      <c r="AS24" s="19">
        <v>40</v>
      </c>
      <c r="AT24" s="19">
        <v>159</v>
      </c>
      <c r="AU24" s="19">
        <v>0</v>
      </c>
      <c r="AV24" s="19">
        <v>0</v>
      </c>
      <c r="AW24" s="19">
        <v>0</v>
      </c>
      <c r="AX24" s="19">
        <v>3</v>
      </c>
      <c r="AY24" s="19">
        <v>5</v>
      </c>
      <c r="AZ24" s="19">
        <v>0</v>
      </c>
      <c r="BA24" s="19">
        <v>10</v>
      </c>
      <c r="BB24" s="19">
        <v>13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8</v>
      </c>
      <c r="BT24" s="19">
        <v>0</v>
      </c>
      <c r="BU24" s="19">
        <v>3</v>
      </c>
      <c r="BV24" s="19">
        <v>35</v>
      </c>
      <c r="BW24" s="19">
        <v>5</v>
      </c>
      <c r="BX24" s="19">
        <v>1</v>
      </c>
      <c r="BY24" s="19">
        <v>6</v>
      </c>
      <c r="BZ24" s="19">
        <v>34</v>
      </c>
      <c r="CA24" s="19">
        <v>86</v>
      </c>
      <c r="CB24" s="19">
        <v>0</v>
      </c>
      <c r="CC24" s="19">
        <v>73</v>
      </c>
      <c r="CD24" s="19">
        <v>500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36</v>
      </c>
      <c r="C25" s="19">
        <v>91</v>
      </c>
      <c r="D25" s="19">
        <v>0</v>
      </c>
      <c r="E25" s="19">
        <v>64</v>
      </c>
      <c r="F25" s="19">
        <v>228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</v>
      </c>
      <c r="T25" s="19">
        <v>0</v>
      </c>
      <c r="U25" s="19">
        <v>3</v>
      </c>
      <c r="V25" s="19">
        <v>0</v>
      </c>
      <c r="W25" s="19">
        <v>24</v>
      </c>
      <c r="X25" s="19">
        <v>0</v>
      </c>
      <c r="Y25" s="19">
        <v>19</v>
      </c>
      <c r="Z25" s="19">
        <v>75</v>
      </c>
      <c r="AA25" s="19">
        <v>0</v>
      </c>
      <c r="AB25" s="19">
        <v>0</v>
      </c>
      <c r="AC25" s="19">
        <v>0</v>
      </c>
      <c r="AD25" s="19">
        <v>0</v>
      </c>
      <c r="AE25" s="19">
        <v>1</v>
      </c>
      <c r="AF25" s="19">
        <v>0</v>
      </c>
      <c r="AG25" s="19">
        <v>0</v>
      </c>
      <c r="AH25" s="19">
        <v>3</v>
      </c>
      <c r="AI25" s="19">
        <v>0</v>
      </c>
      <c r="AJ25" s="19">
        <v>0</v>
      </c>
      <c r="AK25" s="19">
        <v>0</v>
      </c>
      <c r="AL25" s="19">
        <v>0</v>
      </c>
      <c r="AM25" s="19">
        <v>1</v>
      </c>
      <c r="AN25" s="19">
        <v>0</v>
      </c>
      <c r="AO25" s="19">
        <v>1</v>
      </c>
      <c r="AP25" s="19">
        <v>3</v>
      </c>
      <c r="AQ25" s="19">
        <v>27</v>
      </c>
      <c r="AR25" s="19">
        <v>0</v>
      </c>
      <c r="AS25" s="19">
        <v>13</v>
      </c>
      <c r="AT25" s="19">
        <v>58</v>
      </c>
      <c r="AU25" s="19">
        <v>0</v>
      </c>
      <c r="AV25" s="19">
        <v>0</v>
      </c>
      <c r="AW25" s="19">
        <v>0</v>
      </c>
      <c r="AX25" s="19">
        <v>1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5</v>
      </c>
      <c r="BT25" s="19">
        <v>0</v>
      </c>
      <c r="BU25" s="19">
        <v>5</v>
      </c>
      <c r="BV25" s="19">
        <v>17</v>
      </c>
      <c r="BW25" s="19">
        <v>3</v>
      </c>
      <c r="BX25" s="19">
        <v>0</v>
      </c>
      <c r="BY25" s="19">
        <v>1</v>
      </c>
      <c r="BZ25" s="19">
        <v>4</v>
      </c>
      <c r="CA25" s="19">
        <v>29</v>
      </c>
      <c r="CB25" s="19">
        <v>0</v>
      </c>
      <c r="CC25" s="19">
        <v>22</v>
      </c>
      <c r="CD25" s="19">
        <v>67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37</v>
      </c>
      <c r="C26" s="19">
        <v>212</v>
      </c>
      <c r="D26" s="19">
        <v>0</v>
      </c>
      <c r="E26" s="19">
        <v>162</v>
      </c>
      <c r="F26" s="19">
        <v>722</v>
      </c>
      <c r="G26" s="19">
        <v>4</v>
      </c>
      <c r="H26" s="19">
        <v>0</v>
      </c>
      <c r="I26" s="19">
        <v>0</v>
      </c>
      <c r="J26" s="19">
        <v>9</v>
      </c>
      <c r="K26" s="19">
        <v>0</v>
      </c>
      <c r="L26" s="19">
        <v>0</v>
      </c>
      <c r="M26" s="19">
        <v>1</v>
      </c>
      <c r="N26" s="19">
        <v>1</v>
      </c>
      <c r="O26" s="19">
        <v>0</v>
      </c>
      <c r="P26" s="19">
        <v>0</v>
      </c>
      <c r="Q26" s="19">
        <v>0</v>
      </c>
      <c r="R26" s="19">
        <v>0</v>
      </c>
      <c r="S26" s="19">
        <v>16</v>
      </c>
      <c r="T26" s="19">
        <v>0</v>
      </c>
      <c r="U26" s="19">
        <v>14</v>
      </c>
      <c r="V26" s="19">
        <v>10</v>
      </c>
      <c r="W26" s="19">
        <v>65</v>
      </c>
      <c r="X26" s="19">
        <v>0</v>
      </c>
      <c r="Y26" s="19">
        <v>49</v>
      </c>
      <c r="Z26" s="19">
        <v>218</v>
      </c>
      <c r="AA26" s="19">
        <v>0</v>
      </c>
      <c r="AB26" s="19">
        <v>0</v>
      </c>
      <c r="AC26" s="19">
        <v>0</v>
      </c>
      <c r="AD26" s="19">
        <v>0</v>
      </c>
      <c r="AE26" s="19">
        <v>2</v>
      </c>
      <c r="AF26" s="19">
        <v>0</v>
      </c>
      <c r="AG26" s="19">
        <v>1</v>
      </c>
      <c r="AH26" s="19">
        <v>3</v>
      </c>
      <c r="AI26" s="19">
        <v>0</v>
      </c>
      <c r="AJ26" s="19">
        <v>0</v>
      </c>
      <c r="AK26" s="19">
        <v>0</v>
      </c>
      <c r="AL26" s="19">
        <v>0</v>
      </c>
      <c r="AM26" s="19">
        <v>3</v>
      </c>
      <c r="AN26" s="19">
        <v>0</v>
      </c>
      <c r="AO26" s="19">
        <v>1</v>
      </c>
      <c r="AP26" s="19">
        <v>6</v>
      </c>
      <c r="AQ26" s="19">
        <v>37</v>
      </c>
      <c r="AR26" s="19">
        <v>0</v>
      </c>
      <c r="AS26" s="19">
        <v>38</v>
      </c>
      <c r="AT26" s="19">
        <v>154</v>
      </c>
      <c r="AU26" s="19">
        <v>2</v>
      </c>
      <c r="AV26" s="19">
        <v>0</v>
      </c>
      <c r="AW26" s="19">
        <v>0</v>
      </c>
      <c r="AX26" s="19">
        <v>3</v>
      </c>
      <c r="AY26" s="19">
        <v>3</v>
      </c>
      <c r="AZ26" s="19">
        <v>0</v>
      </c>
      <c r="BA26" s="19">
        <v>1</v>
      </c>
      <c r="BB26" s="19">
        <v>10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1</v>
      </c>
      <c r="BL26" s="19">
        <v>0</v>
      </c>
      <c r="BM26" s="19">
        <v>1</v>
      </c>
      <c r="BN26" s="19">
        <v>2</v>
      </c>
      <c r="BO26" s="19">
        <v>0</v>
      </c>
      <c r="BP26" s="19">
        <v>0</v>
      </c>
      <c r="BQ26" s="19">
        <v>0</v>
      </c>
      <c r="BR26" s="19">
        <v>0</v>
      </c>
      <c r="BS26" s="19">
        <v>6</v>
      </c>
      <c r="BT26" s="19">
        <v>0</v>
      </c>
      <c r="BU26" s="19">
        <v>4</v>
      </c>
      <c r="BV26" s="19">
        <v>34</v>
      </c>
      <c r="BW26" s="19">
        <v>6</v>
      </c>
      <c r="BX26" s="19">
        <v>0</v>
      </c>
      <c r="BY26" s="19">
        <v>7</v>
      </c>
      <c r="BZ26" s="19">
        <v>4</v>
      </c>
      <c r="CA26" s="19">
        <v>67</v>
      </c>
      <c r="CB26" s="19">
        <v>0</v>
      </c>
      <c r="CC26" s="19">
        <v>45</v>
      </c>
      <c r="CD26" s="19">
        <v>268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</row>
    <row r="27" spans="2:90" ht="20.100000000000001" customHeight="1" thickBot="1" x14ac:dyDescent="0.25">
      <c r="B27" s="6" t="s">
        <v>38</v>
      </c>
      <c r="C27" s="20">
        <v>49</v>
      </c>
      <c r="D27" s="20">
        <v>0</v>
      </c>
      <c r="E27" s="20">
        <v>50</v>
      </c>
      <c r="F27" s="20">
        <v>197</v>
      </c>
      <c r="G27" s="20">
        <v>0</v>
      </c>
      <c r="H27" s="20">
        <v>0</v>
      </c>
      <c r="I27" s="20">
        <v>0</v>
      </c>
      <c r="J27" s="20">
        <v>1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6</v>
      </c>
      <c r="T27" s="20">
        <v>0</v>
      </c>
      <c r="U27" s="20">
        <v>8</v>
      </c>
      <c r="V27" s="20">
        <v>5</v>
      </c>
      <c r="W27" s="20">
        <v>19</v>
      </c>
      <c r="X27" s="20">
        <v>0</v>
      </c>
      <c r="Y27" s="20">
        <v>10</v>
      </c>
      <c r="Z27" s="20">
        <v>76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1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1</v>
      </c>
      <c r="AP27" s="20">
        <v>2</v>
      </c>
      <c r="AQ27" s="20">
        <v>7</v>
      </c>
      <c r="AR27" s="20">
        <v>0</v>
      </c>
      <c r="AS27" s="20">
        <v>8</v>
      </c>
      <c r="AT27" s="20">
        <v>48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1</v>
      </c>
      <c r="BL27" s="20">
        <v>0</v>
      </c>
      <c r="BM27" s="20">
        <v>0</v>
      </c>
      <c r="BN27" s="20">
        <v>1</v>
      </c>
      <c r="BO27" s="20">
        <v>0</v>
      </c>
      <c r="BP27" s="20">
        <v>0</v>
      </c>
      <c r="BQ27" s="20">
        <v>0</v>
      </c>
      <c r="BR27" s="20">
        <v>0</v>
      </c>
      <c r="BS27" s="20">
        <v>1</v>
      </c>
      <c r="BT27" s="20">
        <v>0</v>
      </c>
      <c r="BU27" s="20">
        <v>1</v>
      </c>
      <c r="BV27" s="20">
        <v>11</v>
      </c>
      <c r="BW27" s="20">
        <v>3</v>
      </c>
      <c r="BX27" s="20">
        <v>0</v>
      </c>
      <c r="BY27" s="20">
        <v>4</v>
      </c>
      <c r="BZ27" s="20">
        <v>6</v>
      </c>
      <c r="CA27" s="20">
        <v>12</v>
      </c>
      <c r="CB27" s="20">
        <v>0</v>
      </c>
      <c r="CC27" s="20">
        <v>17</v>
      </c>
      <c r="CD27" s="20">
        <v>47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</row>
    <row r="28" spans="2:90" ht="20.100000000000001" customHeight="1" thickBot="1" x14ac:dyDescent="0.25">
      <c r="B28" s="7" t="s">
        <v>39</v>
      </c>
      <c r="C28" s="9">
        <f>SUM(C11:C27)</f>
        <v>5471</v>
      </c>
      <c r="D28" s="9">
        <f t="shared" ref="D28:AT28" si="0">SUM(D11:D27)</f>
        <v>157</v>
      </c>
      <c r="E28" s="9">
        <f t="shared" si="0"/>
        <v>5033</v>
      </c>
      <c r="F28" s="9">
        <f t="shared" si="0"/>
        <v>18467</v>
      </c>
      <c r="G28" s="9">
        <f t="shared" si="0"/>
        <v>35</v>
      </c>
      <c r="H28" s="9">
        <f t="shared" si="0"/>
        <v>0</v>
      </c>
      <c r="I28" s="9">
        <f t="shared" si="0"/>
        <v>30</v>
      </c>
      <c r="J28" s="9">
        <f t="shared" si="0"/>
        <v>110</v>
      </c>
      <c r="K28" s="9">
        <f t="shared" si="0"/>
        <v>33</v>
      </c>
      <c r="L28" s="9">
        <f t="shared" si="0"/>
        <v>0</v>
      </c>
      <c r="M28" s="9">
        <f t="shared" si="0"/>
        <v>24</v>
      </c>
      <c r="N28" s="9">
        <f t="shared" si="0"/>
        <v>63</v>
      </c>
      <c r="O28" s="9">
        <f t="shared" si="0"/>
        <v>3</v>
      </c>
      <c r="P28" s="9">
        <f t="shared" si="0"/>
        <v>0</v>
      </c>
      <c r="Q28" s="9">
        <f t="shared" si="0"/>
        <v>2</v>
      </c>
      <c r="R28" s="9">
        <f t="shared" si="0"/>
        <v>5</v>
      </c>
      <c r="S28" s="9">
        <f t="shared" si="0"/>
        <v>216</v>
      </c>
      <c r="T28" s="9">
        <f t="shared" si="0"/>
        <v>78</v>
      </c>
      <c r="U28" s="9">
        <f t="shared" si="0"/>
        <v>281</v>
      </c>
      <c r="V28" s="9">
        <f t="shared" si="0"/>
        <v>260</v>
      </c>
      <c r="W28" s="9">
        <f t="shared" si="0"/>
        <v>1743</v>
      </c>
      <c r="X28" s="9">
        <f t="shared" si="0"/>
        <v>7</v>
      </c>
      <c r="Y28" s="9">
        <f t="shared" si="0"/>
        <v>1580</v>
      </c>
      <c r="Z28" s="9">
        <f t="shared" si="0"/>
        <v>6257</v>
      </c>
      <c r="AA28" s="9">
        <f t="shared" si="0"/>
        <v>5</v>
      </c>
      <c r="AB28" s="9">
        <f t="shared" si="0"/>
        <v>1</v>
      </c>
      <c r="AC28" s="9">
        <f t="shared" si="0"/>
        <v>13</v>
      </c>
      <c r="AD28" s="9">
        <f t="shared" si="0"/>
        <v>13</v>
      </c>
      <c r="AE28" s="9">
        <f t="shared" si="0"/>
        <v>45</v>
      </c>
      <c r="AF28" s="9">
        <f t="shared" si="0"/>
        <v>0</v>
      </c>
      <c r="AG28" s="9">
        <f t="shared" si="0"/>
        <v>64</v>
      </c>
      <c r="AH28" s="9">
        <f t="shared" si="0"/>
        <v>171</v>
      </c>
      <c r="AI28" s="9">
        <f t="shared" si="0"/>
        <v>0</v>
      </c>
      <c r="AJ28" s="9">
        <f t="shared" si="0"/>
        <v>0</v>
      </c>
      <c r="AK28" s="9">
        <f t="shared" si="0"/>
        <v>0</v>
      </c>
      <c r="AL28" s="9">
        <f t="shared" si="0"/>
        <v>0</v>
      </c>
      <c r="AM28" s="9">
        <f t="shared" si="0"/>
        <v>77</v>
      </c>
      <c r="AN28" s="9">
        <f t="shared" si="0"/>
        <v>23</v>
      </c>
      <c r="AO28" s="9">
        <f t="shared" si="0"/>
        <v>96</v>
      </c>
      <c r="AP28" s="9">
        <f t="shared" si="0"/>
        <v>174</v>
      </c>
      <c r="AQ28" s="9">
        <f t="shared" si="0"/>
        <v>1020</v>
      </c>
      <c r="AR28" s="9">
        <f t="shared" si="0"/>
        <v>6</v>
      </c>
      <c r="AS28" s="9">
        <f t="shared" si="0"/>
        <v>870</v>
      </c>
      <c r="AT28" s="9">
        <f t="shared" si="0"/>
        <v>3179</v>
      </c>
      <c r="AU28" s="9">
        <f t="shared" ref="AU28" si="1">SUM(AU11:AU27)</f>
        <v>16</v>
      </c>
      <c r="AV28" s="9">
        <f t="shared" ref="AV28:CL28" si="2">SUM(AV11:AV27)</f>
        <v>0</v>
      </c>
      <c r="AW28" s="9">
        <f t="shared" si="2"/>
        <v>8</v>
      </c>
      <c r="AX28" s="9">
        <f t="shared" si="2"/>
        <v>68</v>
      </c>
      <c r="AY28" s="9">
        <f t="shared" si="2"/>
        <v>130</v>
      </c>
      <c r="AZ28" s="9">
        <f t="shared" si="2"/>
        <v>0</v>
      </c>
      <c r="BA28" s="9">
        <f t="shared" si="2"/>
        <v>144</v>
      </c>
      <c r="BB28" s="9">
        <f t="shared" si="2"/>
        <v>259</v>
      </c>
      <c r="BC28" s="9">
        <f t="shared" si="2"/>
        <v>1</v>
      </c>
      <c r="BD28" s="9">
        <f t="shared" si="2"/>
        <v>0</v>
      </c>
      <c r="BE28" s="9">
        <f t="shared" si="2"/>
        <v>1</v>
      </c>
      <c r="BF28" s="9">
        <f t="shared" si="2"/>
        <v>1</v>
      </c>
      <c r="BG28" s="9">
        <f t="shared" si="2"/>
        <v>0</v>
      </c>
      <c r="BH28" s="9">
        <f t="shared" si="2"/>
        <v>0</v>
      </c>
      <c r="BI28" s="9">
        <f t="shared" si="2"/>
        <v>0</v>
      </c>
      <c r="BJ28" s="9">
        <f t="shared" si="2"/>
        <v>0</v>
      </c>
      <c r="BK28" s="9">
        <f t="shared" si="2"/>
        <v>18</v>
      </c>
      <c r="BL28" s="9">
        <f t="shared" si="2"/>
        <v>0</v>
      </c>
      <c r="BM28" s="9">
        <f t="shared" si="2"/>
        <v>13</v>
      </c>
      <c r="BN28" s="9">
        <f t="shared" si="2"/>
        <v>56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1</v>
      </c>
      <c r="BS28" s="9">
        <f t="shared" si="2"/>
        <v>161</v>
      </c>
      <c r="BT28" s="9">
        <f t="shared" si="2"/>
        <v>0</v>
      </c>
      <c r="BU28" s="9">
        <f t="shared" si="2"/>
        <v>155</v>
      </c>
      <c r="BV28" s="9">
        <f t="shared" si="2"/>
        <v>676</v>
      </c>
      <c r="BW28" s="9">
        <f t="shared" si="2"/>
        <v>147</v>
      </c>
      <c r="BX28" s="9">
        <f t="shared" si="2"/>
        <v>36</v>
      </c>
      <c r="BY28" s="9">
        <f t="shared" si="2"/>
        <v>175</v>
      </c>
      <c r="BZ28" s="9">
        <f t="shared" si="2"/>
        <v>402</v>
      </c>
      <c r="CA28" s="9">
        <f t="shared" si="2"/>
        <v>1816</v>
      </c>
      <c r="CB28" s="9">
        <f t="shared" si="2"/>
        <v>6</v>
      </c>
      <c r="CC28" s="9">
        <f t="shared" si="2"/>
        <v>1574</v>
      </c>
      <c r="CD28" s="9">
        <f t="shared" si="2"/>
        <v>6765</v>
      </c>
      <c r="CE28" s="9">
        <f t="shared" si="2"/>
        <v>0</v>
      </c>
      <c r="CF28" s="9">
        <f t="shared" si="2"/>
        <v>0</v>
      </c>
      <c r="CG28" s="9">
        <f t="shared" si="2"/>
        <v>0</v>
      </c>
      <c r="CH28" s="9">
        <f t="shared" si="2"/>
        <v>0</v>
      </c>
      <c r="CI28" s="9">
        <f t="shared" si="2"/>
        <v>5</v>
      </c>
      <c r="CJ28" s="9">
        <f t="shared" si="2"/>
        <v>0</v>
      </c>
      <c r="CK28" s="9">
        <f t="shared" si="2"/>
        <v>3</v>
      </c>
      <c r="CL28" s="9">
        <f t="shared" si="2"/>
        <v>7</v>
      </c>
    </row>
    <row r="29" spans="2:90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66" t="s">
        <v>99</v>
      </c>
      <c r="D9" s="63"/>
      <c r="E9" s="63"/>
      <c r="F9" s="66" t="s">
        <v>100</v>
      </c>
      <c r="G9" s="63"/>
      <c r="H9" s="63"/>
      <c r="I9" s="66" t="s">
        <v>101</v>
      </c>
      <c r="J9" s="63"/>
      <c r="K9" s="63"/>
      <c r="L9" s="66" t="s">
        <v>102</v>
      </c>
      <c r="M9" s="63"/>
      <c r="N9" s="63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8">
        <v>256</v>
      </c>
      <c r="D11" s="18">
        <v>222</v>
      </c>
      <c r="E11" s="18">
        <v>535</v>
      </c>
      <c r="F11" s="18">
        <v>36</v>
      </c>
      <c r="G11" s="18">
        <v>33</v>
      </c>
      <c r="H11" s="18">
        <v>45</v>
      </c>
      <c r="I11" s="18">
        <v>164</v>
      </c>
      <c r="J11" s="18">
        <v>145</v>
      </c>
      <c r="K11" s="18">
        <v>399</v>
      </c>
      <c r="L11" s="18">
        <v>56</v>
      </c>
      <c r="M11" s="18">
        <v>44</v>
      </c>
      <c r="N11" s="18">
        <v>91</v>
      </c>
    </row>
    <row r="12" spans="2:14" ht="20.100000000000001" customHeight="1" thickBot="1" x14ac:dyDescent="0.25">
      <c r="B12" s="4" t="s">
        <v>23</v>
      </c>
      <c r="C12" s="19">
        <v>36</v>
      </c>
      <c r="D12" s="19">
        <v>60</v>
      </c>
      <c r="E12" s="19">
        <v>25</v>
      </c>
      <c r="F12" s="19">
        <v>7</v>
      </c>
      <c r="G12" s="19">
        <v>8</v>
      </c>
      <c r="H12" s="19">
        <v>2</v>
      </c>
      <c r="I12" s="19">
        <v>22</v>
      </c>
      <c r="J12" s="19">
        <v>44</v>
      </c>
      <c r="K12" s="19">
        <v>22</v>
      </c>
      <c r="L12" s="19">
        <v>7</v>
      </c>
      <c r="M12" s="19">
        <v>8</v>
      </c>
      <c r="N12" s="19">
        <v>1</v>
      </c>
    </row>
    <row r="13" spans="2:14" ht="20.100000000000001" customHeight="1" thickBot="1" x14ac:dyDescent="0.25">
      <c r="B13" s="4" t="s">
        <v>24</v>
      </c>
      <c r="C13" s="19">
        <v>30</v>
      </c>
      <c r="D13" s="19">
        <v>38</v>
      </c>
      <c r="E13" s="19">
        <v>40</v>
      </c>
      <c r="F13" s="19">
        <v>6</v>
      </c>
      <c r="G13" s="19">
        <v>7</v>
      </c>
      <c r="H13" s="19">
        <v>4</v>
      </c>
      <c r="I13" s="19">
        <v>20</v>
      </c>
      <c r="J13" s="19">
        <v>27</v>
      </c>
      <c r="K13" s="19">
        <v>33</v>
      </c>
      <c r="L13" s="19">
        <v>4</v>
      </c>
      <c r="M13" s="19">
        <v>4</v>
      </c>
      <c r="N13" s="19">
        <v>3</v>
      </c>
    </row>
    <row r="14" spans="2:14" ht="20.100000000000001" customHeight="1" thickBot="1" x14ac:dyDescent="0.25">
      <c r="B14" s="4" t="s">
        <v>25</v>
      </c>
      <c r="C14" s="19">
        <v>57</v>
      </c>
      <c r="D14" s="19">
        <v>48</v>
      </c>
      <c r="E14" s="19">
        <v>55</v>
      </c>
      <c r="F14" s="19">
        <v>7</v>
      </c>
      <c r="G14" s="19">
        <v>9</v>
      </c>
      <c r="H14" s="19">
        <v>15</v>
      </c>
      <c r="I14" s="19">
        <v>31</v>
      </c>
      <c r="J14" s="19">
        <v>20</v>
      </c>
      <c r="K14" s="19">
        <v>36</v>
      </c>
      <c r="L14" s="19">
        <v>19</v>
      </c>
      <c r="M14" s="19">
        <v>19</v>
      </c>
      <c r="N14" s="19">
        <v>4</v>
      </c>
    </row>
    <row r="15" spans="2:14" ht="20.100000000000001" customHeight="1" thickBot="1" x14ac:dyDescent="0.25">
      <c r="B15" s="4" t="s">
        <v>26</v>
      </c>
      <c r="C15" s="19">
        <v>82</v>
      </c>
      <c r="D15" s="19">
        <v>68</v>
      </c>
      <c r="E15" s="19">
        <v>103</v>
      </c>
      <c r="F15" s="19">
        <v>7</v>
      </c>
      <c r="G15" s="19">
        <v>3</v>
      </c>
      <c r="H15" s="19">
        <v>9</v>
      </c>
      <c r="I15" s="19">
        <v>67</v>
      </c>
      <c r="J15" s="19">
        <v>58</v>
      </c>
      <c r="K15" s="19">
        <v>89</v>
      </c>
      <c r="L15" s="19">
        <v>8</v>
      </c>
      <c r="M15" s="19">
        <v>7</v>
      </c>
      <c r="N15" s="19">
        <v>5</v>
      </c>
    </row>
    <row r="16" spans="2:14" ht="20.100000000000001" customHeight="1" thickBot="1" x14ac:dyDescent="0.25">
      <c r="B16" s="4" t="s">
        <v>27</v>
      </c>
      <c r="C16" s="19">
        <v>10</v>
      </c>
      <c r="D16" s="19">
        <v>9</v>
      </c>
      <c r="E16" s="19">
        <v>20</v>
      </c>
      <c r="F16" s="19">
        <v>1</v>
      </c>
      <c r="G16" s="19">
        <v>2</v>
      </c>
      <c r="H16" s="19">
        <v>2</v>
      </c>
      <c r="I16" s="19">
        <v>9</v>
      </c>
      <c r="J16" s="19">
        <v>6</v>
      </c>
      <c r="K16" s="19">
        <v>18</v>
      </c>
      <c r="L16" s="19">
        <v>0</v>
      </c>
      <c r="M16" s="19">
        <v>1</v>
      </c>
      <c r="N16" s="19">
        <v>0</v>
      </c>
    </row>
    <row r="17" spans="2:14" ht="20.100000000000001" customHeight="1" thickBot="1" x14ac:dyDescent="0.25">
      <c r="B17" s="4" t="s">
        <v>28</v>
      </c>
      <c r="C17" s="19">
        <v>48</v>
      </c>
      <c r="D17" s="19">
        <v>43</v>
      </c>
      <c r="E17" s="19">
        <v>69</v>
      </c>
      <c r="F17" s="19">
        <v>7</v>
      </c>
      <c r="G17" s="19">
        <v>5</v>
      </c>
      <c r="H17" s="19">
        <v>10</v>
      </c>
      <c r="I17" s="19">
        <v>39</v>
      </c>
      <c r="J17" s="19">
        <v>34</v>
      </c>
      <c r="K17" s="19">
        <v>57</v>
      </c>
      <c r="L17" s="19">
        <v>2</v>
      </c>
      <c r="M17" s="19">
        <v>4</v>
      </c>
      <c r="N17" s="19">
        <v>2</v>
      </c>
    </row>
    <row r="18" spans="2:14" ht="20.100000000000001" customHeight="1" thickBot="1" x14ac:dyDescent="0.25">
      <c r="B18" s="4" t="s">
        <v>29</v>
      </c>
      <c r="C18" s="19">
        <v>55</v>
      </c>
      <c r="D18" s="19">
        <v>31</v>
      </c>
      <c r="E18" s="19">
        <v>173</v>
      </c>
      <c r="F18" s="19">
        <v>7</v>
      </c>
      <c r="G18" s="19">
        <v>9</v>
      </c>
      <c r="H18" s="19">
        <v>22</v>
      </c>
      <c r="I18" s="19">
        <v>48</v>
      </c>
      <c r="J18" s="19">
        <v>21</v>
      </c>
      <c r="K18" s="19">
        <v>147</v>
      </c>
      <c r="L18" s="19">
        <v>0</v>
      </c>
      <c r="M18" s="19">
        <v>1</v>
      </c>
      <c r="N18" s="19">
        <v>4</v>
      </c>
    </row>
    <row r="19" spans="2:14" ht="20.100000000000001" customHeight="1" thickBot="1" x14ac:dyDescent="0.25">
      <c r="B19" s="4" t="s">
        <v>30</v>
      </c>
      <c r="C19" s="19">
        <v>262</v>
      </c>
      <c r="D19" s="19">
        <v>282</v>
      </c>
      <c r="E19" s="19">
        <v>818</v>
      </c>
      <c r="F19" s="19">
        <v>75</v>
      </c>
      <c r="G19" s="19">
        <v>91</v>
      </c>
      <c r="H19" s="19">
        <v>179</v>
      </c>
      <c r="I19" s="19">
        <v>160</v>
      </c>
      <c r="J19" s="19">
        <v>170</v>
      </c>
      <c r="K19" s="19">
        <v>573</v>
      </c>
      <c r="L19" s="19">
        <v>27</v>
      </c>
      <c r="M19" s="19">
        <v>21</v>
      </c>
      <c r="N19" s="19">
        <v>66</v>
      </c>
    </row>
    <row r="20" spans="2:14" ht="20.100000000000001" customHeight="1" thickBot="1" x14ac:dyDescent="0.25">
      <c r="B20" s="4" t="s">
        <v>31</v>
      </c>
      <c r="C20" s="19">
        <v>243</v>
      </c>
      <c r="D20" s="19">
        <v>233</v>
      </c>
      <c r="E20" s="19">
        <v>252</v>
      </c>
      <c r="F20" s="19">
        <v>43</v>
      </c>
      <c r="G20" s="19">
        <v>57</v>
      </c>
      <c r="H20" s="19">
        <v>56</v>
      </c>
      <c r="I20" s="19">
        <v>154</v>
      </c>
      <c r="J20" s="19">
        <v>142</v>
      </c>
      <c r="K20" s="19">
        <v>160</v>
      </c>
      <c r="L20" s="19">
        <v>46</v>
      </c>
      <c r="M20" s="19">
        <v>34</v>
      </c>
      <c r="N20" s="19">
        <v>36</v>
      </c>
    </row>
    <row r="21" spans="2:14" ht="20.100000000000001" customHeight="1" thickBot="1" x14ac:dyDescent="0.25">
      <c r="B21" s="4" t="s">
        <v>32</v>
      </c>
      <c r="C21" s="19">
        <v>23</v>
      </c>
      <c r="D21" s="19">
        <v>14</v>
      </c>
      <c r="E21" s="19">
        <v>56</v>
      </c>
      <c r="F21" s="19">
        <v>1</v>
      </c>
      <c r="G21" s="19">
        <v>2</v>
      </c>
      <c r="H21" s="19">
        <v>8</v>
      </c>
      <c r="I21" s="19">
        <v>21</v>
      </c>
      <c r="J21" s="19">
        <v>11</v>
      </c>
      <c r="K21" s="19">
        <v>48</v>
      </c>
      <c r="L21" s="19">
        <v>1</v>
      </c>
      <c r="M21" s="19">
        <v>1</v>
      </c>
      <c r="N21" s="19">
        <v>0</v>
      </c>
    </row>
    <row r="22" spans="2:14" ht="20.100000000000001" customHeight="1" thickBot="1" x14ac:dyDescent="0.25">
      <c r="B22" s="4" t="s">
        <v>33</v>
      </c>
      <c r="C22" s="19">
        <v>53</v>
      </c>
      <c r="D22" s="19">
        <v>49</v>
      </c>
      <c r="E22" s="19">
        <v>152</v>
      </c>
      <c r="F22" s="19">
        <v>11</v>
      </c>
      <c r="G22" s="19">
        <v>7</v>
      </c>
      <c r="H22" s="19">
        <v>28</v>
      </c>
      <c r="I22" s="19">
        <v>39</v>
      </c>
      <c r="J22" s="19">
        <v>41</v>
      </c>
      <c r="K22" s="19">
        <v>114</v>
      </c>
      <c r="L22" s="19">
        <v>3</v>
      </c>
      <c r="M22" s="19">
        <v>1</v>
      </c>
      <c r="N22" s="19">
        <v>10</v>
      </c>
    </row>
    <row r="23" spans="2:14" ht="20.100000000000001" customHeight="1" thickBot="1" x14ac:dyDescent="0.25">
      <c r="B23" s="4" t="s">
        <v>34</v>
      </c>
      <c r="C23" s="19">
        <v>269</v>
      </c>
      <c r="D23" s="19">
        <v>238</v>
      </c>
      <c r="E23" s="19">
        <v>257</v>
      </c>
      <c r="F23" s="19">
        <v>32</v>
      </c>
      <c r="G23" s="19">
        <v>34</v>
      </c>
      <c r="H23" s="19">
        <v>37</v>
      </c>
      <c r="I23" s="19">
        <v>183</v>
      </c>
      <c r="J23" s="19">
        <v>157</v>
      </c>
      <c r="K23" s="19">
        <v>187</v>
      </c>
      <c r="L23" s="19">
        <v>54</v>
      </c>
      <c r="M23" s="19">
        <v>47</v>
      </c>
      <c r="N23" s="19">
        <v>33</v>
      </c>
    </row>
    <row r="24" spans="2:14" ht="20.100000000000001" customHeight="1" thickBot="1" x14ac:dyDescent="0.25">
      <c r="B24" s="4" t="s">
        <v>35</v>
      </c>
      <c r="C24" s="19">
        <v>67</v>
      </c>
      <c r="D24" s="19">
        <v>70</v>
      </c>
      <c r="E24" s="19">
        <v>99</v>
      </c>
      <c r="F24" s="19">
        <v>0</v>
      </c>
      <c r="G24" s="19">
        <v>2</v>
      </c>
      <c r="H24" s="19">
        <v>3</v>
      </c>
      <c r="I24" s="19">
        <v>30</v>
      </c>
      <c r="J24" s="19">
        <v>29</v>
      </c>
      <c r="K24" s="19">
        <v>83</v>
      </c>
      <c r="L24" s="19">
        <v>37</v>
      </c>
      <c r="M24" s="19">
        <v>39</v>
      </c>
      <c r="N24" s="19">
        <v>13</v>
      </c>
    </row>
    <row r="25" spans="2:14" ht="20.100000000000001" customHeight="1" thickBot="1" x14ac:dyDescent="0.25">
      <c r="B25" s="4" t="s">
        <v>36</v>
      </c>
      <c r="C25" s="19">
        <v>19</v>
      </c>
      <c r="D25" s="19">
        <v>24</v>
      </c>
      <c r="E25" s="19">
        <v>51</v>
      </c>
      <c r="F25" s="19">
        <v>10</v>
      </c>
      <c r="G25" s="19">
        <v>7</v>
      </c>
      <c r="H25" s="19">
        <v>14</v>
      </c>
      <c r="I25" s="19">
        <v>9</v>
      </c>
      <c r="J25" s="19">
        <v>17</v>
      </c>
      <c r="K25" s="19">
        <v>37</v>
      </c>
      <c r="L25" s="19">
        <v>0</v>
      </c>
      <c r="M25" s="19">
        <v>0</v>
      </c>
      <c r="N25" s="19">
        <v>0</v>
      </c>
    </row>
    <row r="26" spans="2:14" ht="20.100000000000001" customHeight="1" thickBot="1" x14ac:dyDescent="0.25">
      <c r="B26" s="5" t="s">
        <v>37</v>
      </c>
      <c r="C26" s="19">
        <v>53</v>
      </c>
      <c r="D26" s="19">
        <v>31</v>
      </c>
      <c r="E26" s="19">
        <v>60</v>
      </c>
      <c r="F26" s="19">
        <v>6</v>
      </c>
      <c r="G26" s="19">
        <v>5</v>
      </c>
      <c r="H26" s="19">
        <v>5</v>
      </c>
      <c r="I26" s="19">
        <v>38</v>
      </c>
      <c r="J26" s="19">
        <v>23</v>
      </c>
      <c r="K26" s="19">
        <v>47</v>
      </c>
      <c r="L26" s="19">
        <v>9</v>
      </c>
      <c r="M26" s="19">
        <v>3</v>
      </c>
      <c r="N26" s="19">
        <v>8</v>
      </c>
    </row>
    <row r="27" spans="2:14" ht="20.100000000000001" customHeight="1" thickBot="1" x14ac:dyDescent="0.25">
      <c r="B27" s="6" t="s">
        <v>38</v>
      </c>
      <c r="C27" s="20">
        <v>13</v>
      </c>
      <c r="D27" s="20">
        <v>23</v>
      </c>
      <c r="E27" s="20">
        <v>43</v>
      </c>
      <c r="F27" s="20">
        <v>2</v>
      </c>
      <c r="G27" s="20">
        <v>3</v>
      </c>
      <c r="H27" s="20">
        <v>6</v>
      </c>
      <c r="I27" s="20">
        <v>11</v>
      </c>
      <c r="J27" s="20">
        <v>20</v>
      </c>
      <c r="K27" s="20">
        <v>37</v>
      </c>
      <c r="L27" s="20">
        <v>0</v>
      </c>
      <c r="M27" s="20">
        <v>0</v>
      </c>
      <c r="N27" s="20">
        <v>0</v>
      </c>
    </row>
    <row r="28" spans="2:14" ht="20.100000000000001" customHeight="1" thickBot="1" x14ac:dyDescent="0.25">
      <c r="B28" s="7" t="s">
        <v>39</v>
      </c>
      <c r="C28" s="9">
        <f>SUM(C11:C27)</f>
        <v>1576</v>
      </c>
      <c r="D28" s="9">
        <f t="shared" ref="D28:N28" si="0">SUM(D11:D27)</f>
        <v>1483</v>
      </c>
      <c r="E28" s="9">
        <f t="shared" si="0"/>
        <v>2808</v>
      </c>
      <c r="F28" s="9">
        <f t="shared" si="0"/>
        <v>258</v>
      </c>
      <c r="G28" s="9">
        <f t="shared" si="0"/>
        <v>284</v>
      </c>
      <c r="H28" s="9">
        <f t="shared" si="0"/>
        <v>445</v>
      </c>
      <c r="I28" s="9">
        <f t="shared" si="0"/>
        <v>1045</v>
      </c>
      <c r="J28" s="9">
        <f t="shared" si="0"/>
        <v>965</v>
      </c>
      <c r="K28" s="9">
        <f t="shared" si="0"/>
        <v>2087</v>
      </c>
      <c r="L28" s="9">
        <f t="shared" si="0"/>
        <v>273</v>
      </c>
      <c r="M28" s="9">
        <f t="shared" si="0"/>
        <v>234</v>
      </c>
      <c r="N28" s="9">
        <f t="shared" si="0"/>
        <v>276</v>
      </c>
    </row>
    <row r="29" spans="2:14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68"/>
      <c r="C9" s="66" t="s">
        <v>104</v>
      </c>
      <c r="D9" s="63"/>
      <c r="E9" s="67"/>
      <c r="F9" s="66" t="s">
        <v>105</v>
      </c>
      <c r="G9" s="63"/>
      <c r="H9" s="63"/>
      <c r="I9" s="66" t="s">
        <v>106</v>
      </c>
      <c r="J9" s="63"/>
      <c r="K9" s="63"/>
      <c r="L9" s="66" t="s">
        <v>265</v>
      </c>
      <c r="M9" s="63"/>
      <c r="N9" s="63"/>
      <c r="O9" s="66" t="s">
        <v>107</v>
      </c>
      <c r="P9" s="63"/>
      <c r="Q9" s="63"/>
      <c r="R9" s="66" t="s">
        <v>108</v>
      </c>
      <c r="S9" s="63"/>
      <c r="T9" s="63"/>
      <c r="U9" s="66" t="s">
        <v>109</v>
      </c>
      <c r="V9" s="63"/>
      <c r="W9" s="63"/>
      <c r="X9" s="66" t="s">
        <v>110</v>
      </c>
      <c r="Y9" s="63"/>
      <c r="Z9" s="63"/>
      <c r="AA9" s="66" t="s">
        <v>111</v>
      </c>
      <c r="AB9" s="63"/>
      <c r="AC9" s="63"/>
      <c r="AD9" s="66" t="s">
        <v>112</v>
      </c>
      <c r="AE9" s="63"/>
      <c r="AF9" s="63"/>
      <c r="AG9" s="66" t="s">
        <v>113</v>
      </c>
      <c r="AH9" s="63"/>
      <c r="AI9" s="63"/>
    </row>
    <row r="10" spans="2:35" ht="42.75" customHeight="1" thickBot="1" x14ac:dyDescent="0.25">
      <c r="B10" s="68"/>
      <c r="C10" s="8" t="s">
        <v>114</v>
      </c>
      <c r="D10" s="8" t="s">
        <v>50</v>
      </c>
      <c r="E10" s="8" t="s">
        <v>51</v>
      </c>
      <c r="F10" s="8" t="s">
        <v>115</v>
      </c>
      <c r="G10" s="8" t="s">
        <v>50</v>
      </c>
      <c r="H10" s="8" t="s">
        <v>51</v>
      </c>
      <c r="I10" s="8" t="s">
        <v>115</v>
      </c>
      <c r="J10" s="8" t="s">
        <v>50</v>
      </c>
      <c r="K10" s="8" t="s">
        <v>51</v>
      </c>
      <c r="L10" s="8" t="s">
        <v>115</v>
      </c>
      <c r="M10" s="8" t="s">
        <v>50</v>
      </c>
      <c r="N10" s="8" t="s">
        <v>51</v>
      </c>
      <c r="O10" s="8" t="s">
        <v>115</v>
      </c>
      <c r="P10" s="8" t="s">
        <v>50</v>
      </c>
      <c r="Q10" s="8" t="s">
        <v>51</v>
      </c>
      <c r="R10" s="8" t="s">
        <v>115</v>
      </c>
      <c r="S10" s="8" t="s">
        <v>50</v>
      </c>
      <c r="T10" s="8" t="s">
        <v>51</v>
      </c>
      <c r="U10" s="8" t="s">
        <v>115</v>
      </c>
      <c r="V10" s="8" t="s">
        <v>50</v>
      </c>
      <c r="W10" s="8" t="s">
        <v>51</v>
      </c>
      <c r="X10" s="8" t="s">
        <v>115</v>
      </c>
      <c r="Y10" s="8" t="s">
        <v>50</v>
      </c>
      <c r="Z10" s="8" t="s">
        <v>51</v>
      </c>
      <c r="AA10" s="8" t="s">
        <v>115</v>
      </c>
      <c r="AB10" s="8" t="s">
        <v>50</v>
      </c>
      <c r="AC10" s="8" t="s">
        <v>51</v>
      </c>
      <c r="AD10" s="8" t="s">
        <v>115</v>
      </c>
      <c r="AE10" s="8" t="s">
        <v>50</v>
      </c>
      <c r="AF10" s="8" t="s">
        <v>51</v>
      </c>
      <c r="AG10" s="8" t="s">
        <v>115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8">
        <v>420</v>
      </c>
      <c r="D11" s="18">
        <v>524</v>
      </c>
      <c r="E11" s="18">
        <v>97</v>
      </c>
      <c r="F11" s="18">
        <v>420</v>
      </c>
      <c r="G11" s="18">
        <v>524</v>
      </c>
      <c r="H11" s="18">
        <v>97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50</v>
      </c>
      <c r="V11" s="18">
        <v>82</v>
      </c>
      <c r="W11" s="18">
        <v>7</v>
      </c>
      <c r="X11" s="18">
        <v>50</v>
      </c>
      <c r="Y11" s="18">
        <v>57</v>
      </c>
      <c r="Z11" s="18">
        <v>7</v>
      </c>
      <c r="AA11" s="18">
        <v>0</v>
      </c>
      <c r="AB11" s="18">
        <v>25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23</v>
      </c>
      <c r="C12" s="19">
        <v>174</v>
      </c>
      <c r="D12" s="19">
        <v>157</v>
      </c>
      <c r="E12" s="19">
        <v>25</v>
      </c>
      <c r="F12" s="19">
        <v>173</v>
      </c>
      <c r="G12" s="19">
        <v>157</v>
      </c>
      <c r="H12" s="19">
        <v>24</v>
      </c>
      <c r="I12" s="19">
        <v>1</v>
      </c>
      <c r="J12" s="19">
        <v>0</v>
      </c>
      <c r="K12" s="19">
        <v>1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17</v>
      </c>
      <c r="V12" s="19">
        <v>19</v>
      </c>
      <c r="W12" s="19">
        <v>1</v>
      </c>
      <c r="X12" s="19">
        <v>17</v>
      </c>
      <c r="Y12" s="19">
        <v>19</v>
      </c>
      <c r="Z12" s="19">
        <v>1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24</v>
      </c>
      <c r="C13" s="19">
        <v>79</v>
      </c>
      <c r="D13" s="19">
        <v>82</v>
      </c>
      <c r="E13" s="19">
        <v>19</v>
      </c>
      <c r="F13" s="19">
        <v>79</v>
      </c>
      <c r="G13" s="19">
        <v>82</v>
      </c>
      <c r="H13" s="19">
        <v>19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7</v>
      </c>
      <c r="V13" s="19">
        <v>8</v>
      </c>
      <c r="W13" s="19">
        <v>1</v>
      </c>
      <c r="X13" s="19">
        <v>7</v>
      </c>
      <c r="Y13" s="19">
        <v>8</v>
      </c>
      <c r="Z13" s="19">
        <v>1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25</v>
      </c>
      <c r="C14" s="19">
        <v>105</v>
      </c>
      <c r="D14" s="19">
        <v>115</v>
      </c>
      <c r="E14" s="19">
        <v>43</v>
      </c>
      <c r="F14" s="19">
        <v>105</v>
      </c>
      <c r="G14" s="19">
        <v>115</v>
      </c>
      <c r="H14" s="19">
        <v>43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19</v>
      </c>
      <c r="V14" s="19">
        <v>23</v>
      </c>
      <c r="W14" s="19">
        <v>6</v>
      </c>
      <c r="X14" s="19">
        <v>19</v>
      </c>
      <c r="Y14" s="19">
        <v>23</v>
      </c>
      <c r="Z14" s="19">
        <v>6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26</v>
      </c>
      <c r="C15" s="19">
        <v>156</v>
      </c>
      <c r="D15" s="19">
        <v>136</v>
      </c>
      <c r="E15" s="19">
        <v>60</v>
      </c>
      <c r="F15" s="19">
        <v>156</v>
      </c>
      <c r="G15" s="19">
        <v>136</v>
      </c>
      <c r="H15" s="19">
        <v>60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38</v>
      </c>
      <c r="V15" s="19">
        <v>37</v>
      </c>
      <c r="W15" s="19">
        <v>20</v>
      </c>
      <c r="X15" s="19">
        <v>38</v>
      </c>
      <c r="Y15" s="19">
        <v>37</v>
      </c>
      <c r="Z15" s="19">
        <v>20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27</v>
      </c>
      <c r="C16" s="19">
        <v>89</v>
      </c>
      <c r="D16" s="19">
        <v>58</v>
      </c>
      <c r="E16" s="19">
        <v>40</v>
      </c>
      <c r="F16" s="19">
        <v>89</v>
      </c>
      <c r="G16" s="19">
        <v>58</v>
      </c>
      <c r="H16" s="19">
        <v>40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6</v>
      </c>
      <c r="V16" s="19">
        <v>6</v>
      </c>
      <c r="W16" s="19">
        <v>0</v>
      </c>
      <c r="X16" s="19">
        <v>6</v>
      </c>
      <c r="Y16" s="19">
        <v>6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28</v>
      </c>
      <c r="C17" s="19">
        <v>188</v>
      </c>
      <c r="D17" s="19">
        <v>183</v>
      </c>
      <c r="E17" s="19">
        <v>79</v>
      </c>
      <c r="F17" s="19">
        <v>172</v>
      </c>
      <c r="G17" s="19">
        <v>167</v>
      </c>
      <c r="H17" s="19">
        <v>79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16</v>
      </c>
      <c r="P17" s="19">
        <v>16</v>
      </c>
      <c r="Q17" s="19">
        <v>0</v>
      </c>
      <c r="R17" s="19">
        <v>0</v>
      </c>
      <c r="S17" s="19">
        <v>0</v>
      </c>
      <c r="T17" s="19">
        <v>0</v>
      </c>
      <c r="U17" s="19">
        <v>21</v>
      </c>
      <c r="V17" s="19">
        <v>19</v>
      </c>
      <c r="W17" s="19">
        <v>15</v>
      </c>
      <c r="X17" s="19">
        <v>21</v>
      </c>
      <c r="Y17" s="19">
        <v>19</v>
      </c>
      <c r="Z17" s="19">
        <v>15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29</v>
      </c>
      <c r="C18" s="19">
        <v>114</v>
      </c>
      <c r="D18" s="19">
        <v>109</v>
      </c>
      <c r="E18" s="19">
        <v>102</v>
      </c>
      <c r="F18" s="19">
        <v>114</v>
      </c>
      <c r="G18" s="19">
        <v>109</v>
      </c>
      <c r="H18" s="19">
        <v>102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25</v>
      </c>
      <c r="V18" s="19">
        <v>28</v>
      </c>
      <c r="W18" s="19">
        <v>42</v>
      </c>
      <c r="X18" s="19">
        <v>25</v>
      </c>
      <c r="Y18" s="19">
        <v>28</v>
      </c>
      <c r="Z18" s="19">
        <v>42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30</v>
      </c>
      <c r="C19" s="19">
        <v>604</v>
      </c>
      <c r="D19" s="19">
        <v>594</v>
      </c>
      <c r="E19" s="19">
        <v>252</v>
      </c>
      <c r="F19" s="19">
        <v>603</v>
      </c>
      <c r="G19" s="19">
        <v>592</v>
      </c>
      <c r="H19" s="19">
        <v>251</v>
      </c>
      <c r="I19" s="19">
        <v>1</v>
      </c>
      <c r="J19" s="19">
        <v>2</v>
      </c>
      <c r="K19" s="19">
        <v>1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95</v>
      </c>
      <c r="V19" s="19">
        <v>94</v>
      </c>
      <c r="W19" s="19">
        <v>43</v>
      </c>
      <c r="X19" s="19">
        <v>95</v>
      </c>
      <c r="Y19" s="19">
        <v>94</v>
      </c>
      <c r="Z19" s="19">
        <v>43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31</v>
      </c>
      <c r="C20" s="19">
        <v>287</v>
      </c>
      <c r="D20" s="19">
        <v>284</v>
      </c>
      <c r="E20" s="19">
        <v>81</v>
      </c>
      <c r="F20" s="19">
        <v>284</v>
      </c>
      <c r="G20" s="19">
        <v>282</v>
      </c>
      <c r="H20" s="19">
        <v>79</v>
      </c>
      <c r="I20" s="19">
        <v>2</v>
      </c>
      <c r="J20" s="19">
        <v>1</v>
      </c>
      <c r="K20" s="19">
        <v>2</v>
      </c>
      <c r="L20" s="19">
        <v>0</v>
      </c>
      <c r="M20" s="19">
        <v>0</v>
      </c>
      <c r="N20" s="19">
        <v>0</v>
      </c>
      <c r="O20" s="19">
        <v>1</v>
      </c>
      <c r="P20" s="19">
        <v>1</v>
      </c>
      <c r="Q20" s="19">
        <v>0</v>
      </c>
      <c r="R20" s="19">
        <v>0</v>
      </c>
      <c r="S20" s="19">
        <v>0</v>
      </c>
      <c r="T20" s="19">
        <v>0</v>
      </c>
      <c r="U20" s="19">
        <v>51</v>
      </c>
      <c r="V20" s="19">
        <v>47</v>
      </c>
      <c r="W20" s="19">
        <v>7</v>
      </c>
      <c r="X20" s="19">
        <v>50</v>
      </c>
      <c r="Y20" s="19">
        <v>47</v>
      </c>
      <c r="Z20" s="19">
        <v>5</v>
      </c>
      <c r="AA20" s="19">
        <v>1</v>
      </c>
      <c r="AB20" s="19">
        <v>0</v>
      </c>
      <c r="AC20" s="19">
        <v>2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32</v>
      </c>
      <c r="C21" s="19">
        <v>34</v>
      </c>
      <c r="D21" s="19">
        <v>33</v>
      </c>
      <c r="E21" s="19">
        <v>25</v>
      </c>
      <c r="F21" s="19">
        <v>34</v>
      </c>
      <c r="G21" s="19">
        <v>33</v>
      </c>
      <c r="H21" s="19">
        <v>25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1</v>
      </c>
      <c r="V21" s="19">
        <v>1</v>
      </c>
      <c r="W21" s="19">
        <v>0</v>
      </c>
      <c r="X21" s="19">
        <v>1</v>
      </c>
      <c r="Y21" s="19">
        <v>1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33</v>
      </c>
      <c r="C22" s="19">
        <v>86</v>
      </c>
      <c r="D22" s="19">
        <v>98</v>
      </c>
      <c r="E22" s="19">
        <v>32</v>
      </c>
      <c r="F22" s="19">
        <v>84</v>
      </c>
      <c r="G22" s="19">
        <v>96</v>
      </c>
      <c r="H22" s="19">
        <v>32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2</v>
      </c>
      <c r="P22" s="19">
        <v>2</v>
      </c>
      <c r="Q22" s="19">
        <v>0</v>
      </c>
      <c r="R22" s="19">
        <v>0</v>
      </c>
      <c r="S22" s="19">
        <v>0</v>
      </c>
      <c r="T22" s="19">
        <v>0</v>
      </c>
      <c r="U22" s="19">
        <v>10</v>
      </c>
      <c r="V22" s="19">
        <v>10</v>
      </c>
      <c r="W22" s="19">
        <v>4</v>
      </c>
      <c r="X22" s="19">
        <v>10</v>
      </c>
      <c r="Y22" s="19">
        <v>10</v>
      </c>
      <c r="Z22" s="19">
        <v>4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34</v>
      </c>
      <c r="C23" s="19">
        <v>385</v>
      </c>
      <c r="D23" s="19">
        <v>391</v>
      </c>
      <c r="E23" s="19">
        <v>138</v>
      </c>
      <c r="F23" s="19">
        <v>385</v>
      </c>
      <c r="G23" s="19">
        <v>391</v>
      </c>
      <c r="H23" s="19">
        <v>136</v>
      </c>
      <c r="I23" s="19">
        <v>0</v>
      </c>
      <c r="J23" s="19">
        <v>0</v>
      </c>
      <c r="K23" s="19">
        <v>2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100</v>
      </c>
      <c r="V23" s="19">
        <v>90</v>
      </c>
      <c r="W23" s="19">
        <v>43</v>
      </c>
      <c r="X23" s="19">
        <v>100</v>
      </c>
      <c r="Y23" s="19">
        <v>90</v>
      </c>
      <c r="Z23" s="19">
        <v>43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35</v>
      </c>
      <c r="C24" s="19">
        <v>98</v>
      </c>
      <c r="D24" s="19">
        <v>101</v>
      </c>
      <c r="E24" s="19">
        <v>103</v>
      </c>
      <c r="F24" s="19">
        <v>98</v>
      </c>
      <c r="G24" s="19">
        <v>101</v>
      </c>
      <c r="H24" s="19">
        <v>103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5</v>
      </c>
      <c r="V24" s="19">
        <v>10</v>
      </c>
      <c r="W24" s="19">
        <v>1</v>
      </c>
      <c r="X24" s="19">
        <v>5</v>
      </c>
      <c r="Y24" s="19">
        <v>10</v>
      </c>
      <c r="Z24" s="19">
        <v>1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2:35" ht="20.100000000000001" customHeight="1" thickBot="1" x14ac:dyDescent="0.25">
      <c r="B25" s="4" t="s">
        <v>36</v>
      </c>
      <c r="C25" s="19">
        <v>71</v>
      </c>
      <c r="D25" s="19">
        <v>78</v>
      </c>
      <c r="E25" s="19">
        <v>11</v>
      </c>
      <c r="F25" s="19">
        <v>71</v>
      </c>
      <c r="G25" s="19">
        <v>78</v>
      </c>
      <c r="H25" s="19">
        <v>11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5</v>
      </c>
      <c r="V25" s="19">
        <v>6</v>
      </c>
      <c r="W25" s="19">
        <v>3</v>
      </c>
      <c r="X25" s="19">
        <v>5</v>
      </c>
      <c r="Y25" s="19">
        <v>6</v>
      </c>
      <c r="Z25" s="19">
        <v>3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37</v>
      </c>
      <c r="C26" s="19">
        <v>142</v>
      </c>
      <c r="D26" s="19">
        <v>139</v>
      </c>
      <c r="E26" s="19">
        <v>11</v>
      </c>
      <c r="F26" s="19">
        <v>142</v>
      </c>
      <c r="G26" s="19">
        <v>139</v>
      </c>
      <c r="H26" s="19">
        <v>11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26</v>
      </c>
      <c r="V26" s="19">
        <v>23</v>
      </c>
      <c r="W26" s="19">
        <v>3</v>
      </c>
      <c r="X26" s="19">
        <v>26</v>
      </c>
      <c r="Y26" s="19">
        <v>23</v>
      </c>
      <c r="Z26" s="19">
        <v>3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</row>
    <row r="27" spans="2:35" ht="20.100000000000001" customHeight="1" thickBot="1" x14ac:dyDescent="0.25">
      <c r="B27" s="6" t="s">
        <v>38</v>
      </c>
      <c r="C27" s="20">
        <v>24</v>
      </c>
      <c r="D27" s="20">
        <v>43</v>
      </c>
      <c r="E27" s="20">
        <v>28</v>
      </c>
      <c r="F27" s="20">
        <v>24</v>
      </c>
      <c r="G27" s="20">
        <v>43</v>
      </c>
      <c r="H27" s="20">
        <v>28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7</v>
      </c>
      <c r="V27" s="20">
        <v>7</v>
      </c>
      <c r="W27" s="20">
        <v>0</v>
      </c>
      <c r="X27" s="20">
        <v>7</v>
      </c>
      <c r="Y27" s="20">
        <v>7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</row>
    <row r="28" spans="2:35" ht="20.100000000000001" customHeight="1" thickBot="1" x14ac:dyDescent="0.25">
      <c r="B28" s="7" t="s">
        <v>39</v>
      </c>
      <c r="C28" s="9">
        <f>SUM(C11:C27)</f>
        <v>3056</v>
      </c>
      <c r="D28" s="9">
        <f t="shared" ref="D28:AI28" si="0">SUM(D11:D27)</f>
        <v>3125</v>
      </c>
      <c r="E28" s="9">
        <f t="shared" si="0"/>
        <v>1146</v>
      </c>
      <c r="F28" s="9">
        <f t="shared" si="0"/>
        <v>3033</v>
      </c>
      <c r="G28" s="9">
        <f t="shared" si="0"/>
        <v>3103</v>
      </c>
      <c r="H28" s="9">
        <f t="shared" si="0"/>
        <v>1140</v>
      </c>
      <c r="I28" s="9">
        <f t="shared" si="0"/>
        <v>4</v>
      </c>
      <c r="J28" s="9">
        <f t="shared" si="0"/>
        <v>3</v>
      </c>
      <c r="K28" s="9">
        <f t="shared" si="0"/>
        <v>6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19</v>
      </c>
      <c r="P28" s="9">
        <f t="shared" si="0"/>
        <v>19</v>
      </c>
      <c r="Q28" s="9">
        <f t="shared" si="0"/>
        <v>0</v>
      </c>
      <c r="R28" s="9">
        <f t="shared" si="0"/>
        <v>0</v>
      </c>
      <c r="S28" s="9">
        <f t="shared" si="0"/>
        <v>0</v>
      </c>
      <c r="T28" s="9">
        <f t="shared" si="0"/>
        <v>0</v>
      </c>
      <c r="U28" s="9">
        <f t="shared" si="0"/>
        <v>483</v>
      </c>
      <c r="V28" s="9">
        <f t="shared" si="0"/>
        <v>510</v>
      </c>
      <c r="W28" s="9">
        <f t="shared" si="0"/>
        <v>196</v>
      </c>
      <c r="X28" s="9">
        <f t="shared" si="0"/>
        <v>482</v>
      </c>
      <c r="Y28" s="9">
        <f t="shared" si="0"/>
        <v>485</v>
      </c>
      <c r="Z28" s="9">
        <f t="shared" si="0"/>
        <v>194</v>
      </c>
      <c r="AA28" s="9">
        <f t="shared" si="0"/>
        <v>1</v>
      </c>
      <c r="AB28" s="9">
        <f t="shared" si="0"/>
        <v>25</v>
      </c>
      <c r="AC28" s="9">
        <f t="shared" si="0"/>
        <v>2</v>
      </c>
      <c r="AD28" s="9">
        <f t="shared" si="0"/>
        <v>0</v>
      </c>
      <c r="AE28" s="9">
        <f t="shared" si="0"/>
        <v>0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66" t="s">
        <v>237</v>
      </c>
      <c r="D9" s="63"/>
      <c r="E9" s="63"/>
      <c r="F9" s="67"/>
      <c r="G9" s="66" t="s">
        <v>233</v>
      </c>
      <c r="H9" s="63"/>
      <c r="I9" s="63"/>
      <c r="J9" s="73"/>
      <c r="K9" s="66" t="s">
        <v>234</v>
      </c>
      <c r="L9" s="63"/>
      <c r="M9" s="63"/>
      <c r="N9" s="73"/>
      <c r="O9" s="66" t="s">
        <v>235</v>
      </c>
      <c r="P9" s="63"/>
      <c r="Q9" s="63"/>
      <c r="R9" s="73"/>
      <c r="S9" s="66" t="s">
        <v>236</v>
      </c>
      <c r="T9" s="63"/>
      <c r="U9" s="63"/>
      <c r="V9" s="63"/>
      <c r="W9" s="63"/>
    </row>
    <row r="10" spans="2:23" ht="28.5" customHeight="1" thickBot="1" x14ac:dyDescent="0.25">
      <c r="B10" s="10"/>
      <c r="C10" s="69" t="s">
        <v>116</v>
      </c>
      <c r="D10" s="71" t="s">
        <v>117</v>
      </c>
      <c r="E10" s="71"/>
      <c r="F10" s="72" t="s">
        <v>118</v>
      </c>
      <c r="G10" s="69" t="s">
        <v>116</v>
      </c>
      <c r="H10" s="71" t="s">
        <v>117</v>
      </c>
      <c r="I10" s="71"/>
      <c r="J10" s="72" t="s">
        <v>118</v>
      </c>
      <c r="K10" s="69" t="s">
        <v>116</v>
      </c>
      <c r="L10" s="71" t="s">
        <v>117</v>
      </c>
      <c r="M10" s="71"/>
      <c r="N10" s="72" t="s">
        <v>118</v>
      </c>
      <c r="O10" s="69" t="s">
        <v>116</v>
      </c>
      <c r="P10" s="71" t="s">
        <v>117</v>
      </c>
      <c r="Q10" s="71"/>
      <c r="R10" s="72" t="s">
        <v>118</v>
      </c>
      <c r="S10" s="69" t="s">
        <v>119</v>
      </c>
      <c r="T10" s="71" t="s">
        <v>120</v>
      </c>
      <c r="U10" s="71"/>
      <c r="V10" s="72" t="s">
        <v>121</v>
      </c>
      <c r="W10" s="69" t="s">
        <v>122</v>
      </c>
    </row>
    <row r="11" spans="2:23" ht="28.5" customHeight="1" thickBot="1" x14ac:dyDescent="0.25">
      <c r="B11" s="11"/>
      <c r="C11" s="70"/>
      <c r="D11" s="22" t="s">
        <v>123</v>
      </c>
      <c r="E11" s="22" t="s">
        <v>124</v>
      </c>
      <c r="F11" s="59"/>
      <c r="G11" s="70"/>
      <c r="H11" s="22" t="s">
        <v>123</v>
      </c>
      <c r="I11" s="22" t="s">
        <v>124</v>
      </c>
      <c r="J11" s="59"/>
      <c r="K11" s="70"/>
      <c r="L11" s="22" t="s">
        <v>123</v>
      </c>
      <c r="M11" s="22" t="s">
        <v>124</v>
      </c>
      <c r="N11" s="59"/>
      <c r="O11" s="70"/>
      <c r="P11" s="22" t="s">
        <v>123</v>
      </c>
      <c r="Q11" s="22" t="s">
        <v>124</v>
      </c>
      <c r="R11" s="59"/>
      <c r="S11" s="70"/>
      <c r="T11" s="22" t="s">
        <v>125</v>
      </c>
      <c r="U11" s="22" t="s">
        <v>126</v>
      </c>
      <c r="V11" s="59"/>
      <c r="W11" s="70"/>
    </row>
    <row r="12" spans="2:23" ht="20.100000000000001" customHeight="1" thickBot="1" x14ac:dyDescent="0.25">
      <c r="B12" s="3" t="s">
        <v>22</v>
      </c>
      <c r="C12" s="18">
        <v>490</v>
      </c>
      <c r="D12" s="18">
        <v>22</v>
      </c>
      <c r="E12" s="18">
        <v>66</v>
      </c>
      <c r="F12" s="18">
        <v>578</v>
      </c>
      <c r="G12" s="18">
        <v>223</v>
      </c>
      <c r="H12" s="18">
        <v>5</v>
      </c>
      <c r="I12" s="18">
        <v>26</v>
      </c>
      <c r="J12" s="18">
        <v>254</v>
      </c>
      <c r="K12" s="18">
        <v>267</v>
      </c>
      <c r="L12" s="18">
        <v>17</v>
      </c>
      <c r="M12" s="18">
        <v>40</v>
      </c>
      <c r="N12" s="18">
        <v>324</v>
      </c>
      <c r="O12" s="18">
        <v>0</v>
      </c>
      <c r="P12" s="18">
        <v>0</v>
      </c>
      <c r="Q12" s="18">
        <v>0</v>
      </c>
      <c r="R12" s="18">
        <v>0</v>
      </c>
      <c r="S12" s="18">
        <v>760</v>
      </c>
      <c r="T12" s="18">
        <v>136</v>
      </c>
      <c r="U12" s="18">
        <v>147</v>
      </c>
      <c r="V12" s="18">
        <v>69</v>
      </c>
      <c r="W12" s="18">
        <v>1112</v>
      </c>
    </row>
    <row r="13" spans="2:23" ht="20.100000000000001" customHeight="1" thickBot="1" x14ac:dyDescent="0.25">
      <c r="B13" s="4" t="s">
        <v>23</v>
      </c>
      <c r="C13" s="19">
        <v>95</v>
      </c>
      <c r="D13" s="19">
        <v>14</v>
      </c>
      <c r="E13" s="19">
        <v>0</v>
      </c>
      <c r="F13" s="19">
        <v>109</v>
      </c>
      <c r="G13" s="19">
        <v>58</v>
      </c>
      <c r="H13" s="19">
        <v>5</v>
      </c>
      <c r="I13" s="19">
        <v>0</v>
      </c>
      <c r="J13" s="19">
        <v>63</v>
      </c>
      <c r="K13" s="19">
        <v>35</v>
      </c>
      <c r="L13" s="19">
        <v>9</v>
      </c>
      <c r="M13" s="19">
        <v>0</v>
      </c>
      <c r="N13" s="19">
        <v>44</v>
      </c>
      <c r="O13" s="19">
        <v>2</v>
      </c>
      <c r="P13" s="19">
        <v>0</v>
      </c>
      <c r="Q13" s="19">
        <v>0</v>
      </c>
      <c r="R13" s="19">
        <v>2</v>
      </c>
      <c r="S13" s="19">
        <v>125</v>
      </c>
      <c r="T13" s="19">
        <v>30</v>
      </c>
      <c r="U13" s="19">
        <v>3</v>
      </c>
      <c r="V13" s="19">
        <v>5</v>
      </c>
      <c r="W13" s="19">
        <v>163</v>
      </c>
    </row>
    <row r="14" spans="2:23" ht="20.100000000000001" customHeight="1" thickBot="1" x14ac:dyDescent="0.25">
      <c r="B14" s="4" t="s">
        <v>24</v>
      </c>
      <c r="C14" s="19">
        <v>50</v>
      </c>
      <c r="D14" s="19">
        <v>2</v>
      </c>
      <c r="E14" s="19">
        <v>1</v>
      </c>
      <c r="F14" s="19">
        <v>53</v>
      </c>
      <c r="G14" s="19">
        <v>16</v>
      </c>
      <c r="H14" s="19">
        <v>0</v>
      </c>
      <c r="I14" s="19">
        <v>1</v>
      </c>
      <c r="J14" s="19">
        <v>17</v>
      </c>
      <c r="K14" s="19">
        <v>34</v>
      </c>
      <c r="L14" s="19">
        <v>2</v>
      </c>
      <c r="M14" s="19">
        <v>0</v>
      </c>
      <c r="N14" s="19">
        <v>36</v>
      </c>
      <c r="O14" s="19">
        <v>0</v>
      </c>
      <c r="P14" s="19">
        <v>0</v>
      </c>
      <c r="Q14" s="19">
        <v>0</v>
      </c>
      <c r="R14" s="19">
        <v>0</v>
      </c>
      <c r="S14" s="19">
        <v>88</v>
      </c>
      <c r="T14" s="19">
        <v>10</v>
      </c>
      <c r="U14" s="19">
        <v>2</v>
      </c>
      <c r="V14" s="19">
        <v>17</v>
      </c>
      <c r="W14" s="19">
        <v>117</v>
      </c>
    </row>
    <row r="15" spans="2:23" ht="20.100000000000001" customHeight="1" thickBot="1" x14ac:dyDescent="0.25">
      <c r="B15" s="4" t="s">
        <v>25</v>
      </c>
      <c r="C15" s="19">
        <v>47</v>
      </c>
      <c r="D15" s="19">
        <v>2</v>
      </c>
      <c r="E15" s="19">
        <v>3</v>
      </c>
      <c r="F15" s="19">
        <v>52</v>
      </c>
      <c r="G15" s="19">
        <v>14</v>
      </c>
      <c r="H15" s="19">
        <v>0</v>
      </c>
      <c r="I15" s="19">
        <v>0</v>
      </c>
      <c r="J15" s="19">
        <v>14</v>
      </c>
      <c r="K15" s="19">
        <v>33</v>
      </c>
      <c r="L15" s="19">
        <v>2</v>
      </c>
      <c r="M15" s="19">
        <v>3</v>
      </c>
      <c r="N15" s="19">
        <v>38</v>
      </c>
      <c r="O15" s="19">
        <v>0</v>
      </c>
      <c r="P15" s="19">
        <v>0</v>
      </c>
      <c r="Q15" s="19">
        <v>0</v>
      </c>
      <c r="R15" s="19">
        <v>0</v>
      </c>
      <c r="S15" s="19">
        <v>117</v>
      </c>
      <c r="T15" s="19">
        <v>17</v>
      </c>
      <c r="U15" s="19">
        <v>12</v>
      </c>
      <c r="V15" s="19">
        <v>22</v>
      </c>
      <c r="W15" s="19">
        <v>168</v>
      </c>
    </row>
    <row r="16" spans="2:23" ht="20.100000000000001" customHeight="1" thickBot="1" x14ac:dyDescent="0.25">
      <c r="B16" s="4" t="s">
        <v>26</v>
      </c>
      <c r="C16" s="19">
        <v>188</v>
      </c>
      <c r="D16" s="19">
        <v>5</v>
      </c>
      <c r="E16" s="19">
        <v>5</v>
      </c>
      <c r="F16" s="19">
        <v>198</v>
      </c>
      <c r="G16" s="19">
        <v>141</v>
      </c>
      <c r="H16" s="19">
        <v>5</v>
      </c>
      <c r="I16" s="19">
        <v>0</v>
      </c>
      <c r="J16" s="19">
        <v>146</v>
      </c>
      <c r="K16" s="19">
        <v>47</v>
      </c>
      <c r="L16" s="19">
        <v>0</v>
      </c>
      <c r="M16" s="19">
        <v>5</v>
      </c>
      <c r="N16" s="19">
        <v>52</v>
      </c>
      <c r="O16" s="19">
        <v>0</v>
      </c>
      <c r="P16" s="19">
        <v>0</v>
      </c>
      <c r="Q16" s="19">
        <v>0</v>
      </c>
      <c r="R16" s="19">
        <v>0</v>
      </c>
      <c r="S16" s="19">
        <v>198</v>
      </c>
      <c r="T16" s="19">
        <v>34</v>
      </c>
      <c r="U16" s="19">
        <v>38</v>
      </c>
      <c r="V16" s="19">
        <v>15</v>
      </c>
      <c r="W16" s="19">
        <v>285</v>
      </c>
    </row>
    <row r="17" spans="2:23" ht="20.100000000000001" customHeight="1" thickBot="1" x14ac:dyDescent="0.25">
      <c r="B17" s="4" t="s">
        <v>27</v>
      </c>
      <c r="C17" s="19">
        <v>15</v>
      </c>
      <c r="D17" s="19">
        <v>0</v>
      </c>
      <c r="E17" s="19">
        <v>1</v>
      </c>
      <c r="F17" s="19">
        <v>16</v>
      </c>
      <c r="G17" s="19">
        <v>7</v>
      </c>
      <c r="H17" s="19">
        <v>0</v>
      </c>
      <c r="I17" s="19">
        <v>0</v>
      </c>
      <c r="J17" s="19">
        <v>7</v>
      </c>
      <c r="K17" s="19">
        <v>8</v>
      </c>
      <c r="L17" s="19">
        <v>0</v>
      </c>
      <c r="M17" s="19">
        <v>1</v>
      </c>
      <c r="N17" s="19">
        <v>9</v>
      </c>
      <c r="O17" s="19">
        <v>0</v>
      </c>
      <c r="P17" s="19">
        <v>0</v>
      </c>
      <c r="Q17" s="19">
        <v>0</v>
      </c>
      <c r="R17" s="19">
        <v>0</v>
      </c>
      <c r="S17" s="19">
        <v>32</v>
      </c>
      <c r="T17" s="19">
        <v>1</v>
      </c>
      <c r="U17" s="19">
        <v>7</v>
      </c>
      <c r="V17" s="19">
        <v>2</v>
      </c>
      <c r="W17" s="19">
        <v>42</v>
      </c>
    </row>
    <row r="18" spans="2:23" ht="20.100000000000001" customHeight="1" thickBot="1" x14ac:dyDescent="0.25">
      <c r="B18" s="4" t="s">
        <v>28</v>
      </c>
      <c r="C18" s="19">
        <v>71</v>
      </c>
      <c r="D18" s="19">
        <v>0</v>
      </c>
      <c r="E18" s="19">
        <v>1</v>
      </c>
      <c r="F18" s="19">
        <v>72</v>
      </c>
      <c r="G18" s="19">
        <v>28</v>
      </c>
      <c r="H18" s="19">
        <v>0</v>
      </c>
      <c r="I18" s="19">
        <v>0</v>
      </c>
      <c r="J18" s="19">
        <v>28</v>
      </c>
      <c r="K18" s="19">
        <v>43</v>
      </c>
      <c r="L18" s="19">
        <v>0</v>
      </c>
      <c r="M18" s="19">
        <v>1</v>
      </c>
      <c r="N18" s="19">
        <v>44</v>
      </c>
      <c r="O18" s="19">
        <v>0</v>
      </c>
      <c r="P18" s="19">
        <v>0</v>
      </c>
      <c r="Q18" s="19">
        <v>0</v>
      </c>
      <c r="R18" s="19">
        <v>0</v>
      </c>
      <c r="S18" s="19">
        <v>120</v>
      </c>
      <c r="T18" s="19">
        <v>24</v>
      </c>
      <c r="U18" s="19">
        <v>4</v>
      </c>
      <c r="V18" s="19">
        <v>3</v>
      </c>
      <c r="W18" s="19">
        <v>151</v>
      </c>
    </row>
    <row r="19" spans="2:23" ht="20.100000000000001" customHeight="1" thickBot="1" x14ac:dyDescent="0.25">
      <c r="B19" s="4" t="s">
        <v>29</v>
      </c>
      <c r="C19" s="19">
        <v>116</v>
      </c>
      <c r="D19" s="19">
        <v>0</v>
      </c>
      <c r="E19" s="19">
        <v>5</v>
      </c>
      <c r="F19" s="19">
        <v>121</v>
      </c>
      <c r="G19" s="19">
        <v>48</v>
      </c>
      <c r="H19" s="19">
        <v>0</v>
      </c>
      <c r="I19" s="19">
        <v>0</v>
      </c>
      <c r="J19" s="19">
        <v>48</v>
      </c>
      <c r="K19" s="19">
        <v>68</v>
      </c>
      <c r="L19" s="19">
        <v>0</v>
      </c>
      <c r="M19" s="19">
        <v>5</v>
      </c>
      <c r="N19" s="19">
        <v>73</v>
      </c>
      <c r="O19" s="19">
        <v>0</v>
      </c>
      <c r="P19" s="19">
        <v>0</v>
      </c>
      <c r="Q19" s="19">
        <v>0</v>
      </c>
      <c r="R19" s="19">
        <v>0</v>
      </c>
      <c r="S19" s="19">
        <v>137</v>
      </c>
      <c r="T19" s="19">
        <v>15</v>
      </c>
      <c r="U19" s="19">
        <v>13</v>
      </c>
      <c r="V19" s="19">
        <v>5</v>
      </c>
      <c r="W19" s="19">
        <v>170</v>
      </c>
    </row>
    <row r="20" spans="2:23" ht="20.100000000000001" customHeight="1" thickBot="1" x14ac:dyDescent="0.25">
      <c r="B20" s="4" t="s">
        <v>30</v>
      </c>
      <c r="C20" s="19">
        <v>147</v>
      </c>
      <c r="D20" s="19">
        <v>10</v>
      </c>
      <c r="E20" s="19">
        <v>15</v>
      </c>
      <c r="F20" s="19">
        <v>172</v>
      </c>
      <c r="G20" s="19">
        <v>51</v>
      </c>
      <c r="H20" s="19">
        <v>4</v>
      </c>
      <c r="I20" s="19">
        <v>1</v>
      </c>
      <c r="J20" s="19">
        <v>56</v>
      </c>
      <c r="K20" s="19">
        <v>96</v>
      </c>
      <c r="L20" s="19">
        <v>6</v>
      </c>
      <c r="M20" s="19">
        <v>14</v>
      </c>
      <c r="N20" s="19">
        <v>116</v>
      </c>
      <c r="O20" s="19">
        <v>0</v>
      </c>
      <c r="P20" s="19">
        <v>0</v>
      </c>
      <c r="Q20" s="19">
        <v>0</v>
      </c>
      <c r="R20" s="19">
        <v>0</v>
      </c>
      <c r="S20" s="19">
        <v>536</v>
      </c>
      <c r="T20" s="19">
        <v>152</v>
      </c>
      <c r="U20" s="19">
        <v>127</v>
      </c>
      <c r="V20" s="19">
        <v>81</v>
      </c>
      <c r="W20" s="19">
        <v>896</v>
      </c>
    </row>
    <row r="21" spans="2:23" ht="20.100000000000001" customHeight="1" thickBot="1" x14ac:dyDescent="0.25">
      <c r="B21" s="4" t="s">
        <v>31</v>
      </c>
      <c r="C21" s="19">
        <v>302</v>
      </c>
      <c r="D21" s="19">
        <v>27</v>
      </c>
      <c r="E21" s="19">
        <v>34</v>
      </c>
      <c r="F21" s="19">
        <v>363</v>
      </c>
      <c r="G21" s="19">
        <v>86</v>
      </c>
      <c r="H21" s="19">
        <v>1</v>
      </c>
      <c r="I21" s="19">
        <v>0</v>
      </c>
      <c r="J21" s="19">
        <v>87</v>
      </c>
      <c r="K21" s="19">
        <v>216</v>
      </c>
      <c r="L21" s="19">
        <v>26</v>
      </c>
      <c r="M21" s="19">
        <v>34</v>
      </c>
      <c r="N21" s="19">
        <v>276</v>
      </c>
      <c r="O21" s="19">
        <v>0</v>
      </c>
      <c r="P21" s="19">
        <v>0</v>
      </c>
      <c r="Q21" s="19">
        <v>0</v>
      </c>
      <c r="R21" s="19">
        <v>0</v>
      </c>
      <c r="S21" s="19">
        <v>534</v>
      </c>
      <c r="T21" s="19">
        <v>113</v>
      </c>
      <c r="U21" s="19">
        <v>69</v>
      </c>
      <c r="V21" s="19">
        <v>82</v>
      </c>
      <c r="W21" s="19">
        <v>798</v>
      </c>
    </row>
    <row r="22" spans="2:23" ht="20.100000000000001" customHeight="1" thickBot="1" x14ac:dyDescent="0.25">
      <c r="B22" s="4" t="s">
        <v>32</v>
      </c>
      <c r="C22" s="19">
        <v>43</v>
      </c>
      <c r="D22" s="19">
        <v>9</v>
      </c>
      <c r="E22" s="19">
        <v>0</v>
      </c>
      <c r="F22" s="19">
        <v>52</v>
      </c>
      <c r="G22" s="19">
        <v>29</v>
      </c>
      <c r="H22" s="19">
        <v>9</v>
      </c>
      <c r="I22" s="19">
        <v>0</v>
      </c>
      <c r="J22" s="19">
        <v>38</v>
      </c>
      <c r="K22" s="19">
        <v>14</v>
      </c>
      <c r="L22" s="19">
        <v>0</v>
      </c>
      <c r="M22" s="19">
        <v>0</v>
      </c>
      <c r="N22" s="19">
        <v>14</v>
      </c>
      <c r="O22" s="19">
        <v>0</v>
      </c>
      <c r="P22" s="19">
        <v>0</v>
      </c>
      <c r="Q22" s="19">
        <v>0</v>
      </c>
      <c r="R22" s="19">
        <v>0</v>
      </c>
      <c r="S22" s="19">
        <v>52</v>
      </c>
      <c r="T22" s="19">
        <v>6</v>
      </c>
      <c r="U22" s="19">
        <v>9</v>
      </c>
      <c r="V22" s="19">
        <v>6</v>
      </c>
      <c r="W22" s="19">
        <v>73</v>
      </c>
    </row>
    <row r="23" spans="2:23" ht="20.100000000000001" customHeight="1" thickBot="1" x14ac:dyDescent="0.25">
      <c r="B23" s="4" t="s">
        <v>33</v>
      </c>
      <c r="C23" s="19">
        <v>71</v>
      </c>
      <c r="D23" s="19">
        <v>3</v>
      </c>
      <c r="E23" s="19">
        <v>6</v>
      </c>
      <c r="F23" s="19">
        <v>80</v>
      </c>
      <c r="G23" s="19">
        <v>26</v>
      </c>
      <c r="H23" s="19">
        <v>0</v>
      </c>
      <c r="I23" s="19">
        <v>0</v>
      </c>
      <c r="J23" s="19">
        <v>26</v>
      </c>
      <c r="K23" s="19">
        <v>44</v>
      </c>
      <c r="L23" s="19">
        <v>3</v>
      </c>
      <c r="M23" s="19">
        <v>6</v>
      </c>
      <c r="N23" s="19">
        <v>53</v>
      </c>
      <c r="O23" s="19">
        <v>1</v>
      </c>
      <c r="P23" s="19">
        <v>0</v>
      </c>
      <c r="Q23" s="19">
        <v>0</v>
      </c>
      <c r="R23" s="19">
        <v>1</v>
      </c>
      <c r="S23" s="19">
        <v>147</v>
      </c>
      <c r="T23" s="19">
        <v>33</v>
      </c>
      <c r="U23" s="19">
        <v>16</v>
      </c>
      <c r="V23" s="19">
        <v>9</v>
      </c>
      <c r="W23" s="19">
        <v>205</v>
      </c>
    </row>
    <row r="24" spans="2:23" ht="20.100000000000001" customHeight="1" thickBot="1" x14ac:dyDescent="0.25">
      <c r="B24" s="4" t="s">
        <v>34</v>
      </c>
      <c r="C24" s="19">
        <v>179</v>
      </c>
      <c r="D24" s="19">
        <v>18</v>
      </c>
      <c r="E24" s="19">
        <v>43</v>
      </c>
      <c r="F24" s="19">
        <v>240</v>
      </c>
      <c r="G24" s="19">
        <v>33</v>
      </c>
      <c r="H24" s="19">
        <v>0</v>
      </c>
      <c r="I24" s="19">
        <v>8</v>
      </c>
      <c r="J24" s="19">
        <v>41</v>
      </c>
      <c r="K24" s="19">
        <v>146</v>
      </c>
      <c r="L24" s="19">
        <v>18</v>
      </c>
      <c r="M24" s="19">
        <v>35</v>
      </c>
      <c r="N24" s="19">
        <v>199</v>
      </c>
      <c r="O24" s="19">
        <v>0</v>
      </c>
      <c r="P24" s="19">
        <v>0</v>
      </c>
      <c r="Q24" s="19">
        <v>0</v>
      </c>
      <c r="R24" s="19">
        <v>0</v>
      </c>
      <c r="S24" s="19">
        <v>481</v>
      </c>
      <c r="T24" s="19">
        <v>110</v>
      </c>
      <c r="U24" s="19">
        <v>64</v>
      </c>
      <c r="V24" s="19">
        <v>27</v>
      </c>
      <c r="W24" s="19">
        <v>682</v>
      </c>
    </row>
    <row r="25" spans="2:23" ht="20.100000000000001" customHeight="1" thickBot="1" x14ac:dyDescent="0.25">
      <c r="B25" s="4" t="s">
        <v>35</v>
      </c>
      <c r="C25" s="19">
        <v>66</v>
      </c>
      <c r="D25" s="19">
        <v>2</v>
      </c>
      <c r="E25" s="19">
        <v>8</v>
      </c>
      <c r="F25" s="19">
        <v>76</v>
      </c>
      <c r="G25" s="19">
        <v>27</v>
      </c>
      <c r="H25" s="19">
        <v>0</v>
      </c>
      <c r="I25" s="19">
        <v>1</v>
      </c>
      <c r="J25" s="19">
        <v>28</v>
      </c>
      <c r="K25" s="19">
        <v>39</v>
      </c>
      <c r="L25" s="19">
        <v>2</v>
      </c>
      <c r="M25" s="19">
        <v>7</v>
      </c>
      <c r="N25" s="19">
        <v>48</v>
      </c>
      <c r="O25" s="19">
        <v>0</v>
      </c>
      <c r="P25" s="19">
        <v>0</v>
      </c>
      <c r="Q25" s="19">
        <v>0</v>
      </c>
      <c r="R25" s="19">
        <v>0</v>
      </c>
      <c r="S25" s="19">
        <v>171</v>
      </c>
      <c r="T25" s="19">
        <v>12</v>
      </c>
      <c r="U25" s="19">
        <v>20</v>
      </c>
      <c r="V25" s="19">
        <v>8</v>
      </c>
      <c r="W25" s="19">
        <v>211</v>
      </c>
    </row>
    <row r="26" spans="2:23" ht="20.100000000000001" customHeight="1" thickBot="1" x14ac:dyDescent="0.25">
      <c r="B26" s="4" t="s">
        <v>36</v>
      </c>
      <c r="C26" s="19">
        <v>13</v>
      </c>
      <c r="D26" s="19">
        <v>2</v>
      </c>
      <c r="E26" s="19">
        <v>1</v>
      </c>
      <c r="F26" s="19">
        <v>16</v>
      </c>
      <c r="G26" s="19">
        <v>2</v>
      </c>
      <c r="H26" s="19">
        <v>0</v>
      </c>
      <c r="I26" s="19">
        <v>0</v>
      </c>
      <c r="J26" s="19">
        <v>2</v>
      </c>
      <c r="K26" s="19">
        <v>11</v>
      </c>
      <c r="L26" s="19">
        <v>2</v>
      </c>
      <c r="M26" s="19">
        <v>1</v>
      </c>
      <c r="N26" s="19">
        <v>14</v>
      </c>
      <c r="O26" s="19">
        <v>0</v>
      </c>
      <c r="P26" s="19">
        <v>0</v>
      </c>
      <c r="Q26" s="19">
        <v>0</v>
      </c>
      <c r="R26" s="19">
        <v>0</v>
      </c>
      <c r="S26" s="19">
        <v>47</v>
      </c>
      <c r="T26" s="19">
        <v>16</v>
      </c>
      <c r="U26" s="19">
        <v>8</v>
      </c>
      <c r="V26" s="19">
        <v>10</v>
      </c>
      <c r="W26" s="19">
        <v>81</v>
      </c>
    </row>
    <row r="27" spans="2:23" ht="20.100000000000001" customHeight="1" thickBot="1" x14ac:dyDescent="0.25">
      <c r="B27" s="5" t="s">
        <v>37</v>
      </c>
      <c r="C27" s="19">
        <v>62</v>
      </c>
      <c r="D27" s="19">
        <v>0</v>
      </c>
      <c r="E27" s="19">
        <v>3</v>
      </c>
      <c r="F27" s="19">
        <v>65</v>
      </c>
      <c r="G27" s="19">
        <v>42</v>
      </c>
      <c r="H27" s="19">
        <v>0</v>
      </c>
      <c r="I27" s="19">
        <v>2</v>
      </c>
      <c r="J27" s="19">
        <v>44</v>
      </c>
      <c r="K27" s="19">
        <v>20</v>
      </c>
      <c r="L27" s="19">
        <v>0</v>
      </c>
      <c r="M27" s="19">
        <v>1</v>
      </c>
      <c r="N27" s="19">
        <v>21</v>
      </c>
      <c r="O27" s="19">
        <v>0</v>
      </c>
      <c r="P27" s="19">
        <v>0</v>
      </c>
      <c r="Q27" s="19">
        <v>0</v>
      </c>
      <c r="R27" s="19">
        <v>0</v>
      </c>
      <c r="S27" s="19">
        <v>187</v>
      </c>
      <c r="T27" s="19">
        <v>23</v>
      </c>
      <c r="U27" s="19">
        <v>7</v>
      </c>
      <c r="V27" s="19">
        <v>1</v>
      </c>
      <c r="W27" s="19">
        <v>218</v>
      </c>
    </row>
    <row r="28" spans="2:23" ht="20.100000000000001" customHeight="1" thickBot="1" x14ac:dyDescent="0.25">
      <c r="B28" s="6" t="s">
        <v>38</v>
      </c>
      <c r="C28" s="20">
        <v>7</v>
      </c>
      <c r="D28" s="20">
        <v>0</v>
      </c>
      <c r="E28" s="20">
        <v>0</v>
      </c>
      <c r="F28" s="20">
        <v>7</v>
      </c>
      <c r="G28" s="20">
        <v>4</v>
      </c>
      <c r="H28" s="20">
        <v>0</v>
      </c>
      <c r="I28" s="20">
        <v>0</v>
      </c>
      <c r="J28" s="20">
        <v>4</v>
      </c>
      <c r="K28" s="20">
        <v>3</v>
      </c>
      <c r="L28" s="20">
        <v>0</v>
      </c>
      <c r="M28" s="20">
        <v>0</v>
      </c>
      <c r="N28" s="20">
        <v>3</v>
      </c>
      <c r="O28" s="20">
        <v>0</v>
      </c>
      <c r="P28" s="20">
        <v>0</v>
      </c>
      <c r="Q28" s="20">
        <v>0</v>
      </c>
      <c r="R28" s="20">
        <v>0</v>
      </c>
      <c r="S28" s="20">
        <v>46</v>
      </c>
      <c r="T28" s="20">
        <v>3</v>
      </c>
      <c r="U28" s="20">
        <v>0</v>
      </c>
      <c r="V28" s="20">
        <v>0</v>
      </c>
      <c r="W28" s="20">
        <v>49</v>
      </c>
    </row>
    <row r="29" spans="2:23" ht="20.100000000000001" customHeight="1" thickBot="1" x14ac:dyDescent="0.25">
      <c r="B29" s="7" t="s">
        <v>39</v>
      </c>
      <c r="C29" s="9">
        <f>SUM(C12:C28)</f>
        <v>1962</v>
      </c>
      <c r="D29" s="9">
        <f t="shared" ref="D29:W29" si="0">SUM(D12:D28)</f>
        <v>116</v>
      </c>
      <c r="E29" s="9">
        <f t="shared" si="0"/>
        <v>192</v>
      </c>
      <c r="F29" s="9">
        <f t="shared" si="0"/>
        <v>2270</v>
      </c>
      <c r="G29" s="9">
        <f t="shared" si="0"/>
        <v>835</v>
      </c>
      <c r="H29" s="9">
        <f t="shared" si="0"/>
        <v>29</v>
      </c>
      <c r="I29" s="9">
        <f t="shared" si="0"/>
        <v>39</v>
      </c>
      <c r="J29" s="9">
        <f t="shared" si="0"/>
        <v>903</v>
      </c>
      <c r="K29" s="9">
        <f t="shared" si="0"/>
        <v>1124</v>
      </c>
      <c r="L29" s="9">
        <f t="shared" si="0"/>
        <v>87</v>
      </c>
      <c r="M29" s="9">
        <f t="shared" si="0"/>
        <v>153</v>
      </c>
      <c r="N29" s="9">
        <f t="shared" si="0"/>
        <v>1364</v>
      </c>
      <c r="O29" s="9">
        <f t="shared" si="0"/>
        <v>3</v>
      </c>
      <c r="P29" s="9">
        <f t="shared" si="0"/>
        <v>0</v>
      </c>
      <c r="Q29" s="9">
        <f t="shared" si="0"/>
        <v>0</v>
      </c>
      <c r="R29" s="9">
        <f t="shared" si="0"/>
        <v>3</v>
      </c>
      <c r="S29" s="9">
        <f t="shared" si="0"/>
        <v>3778</v>
      </c>
      <c r="T29" s="9">
        <f t="shared" si="0"/>
        <v>735</v>
      </c>
      <c r="U29" s="9">
        <f t="shared" si="0"/>
        <v>546</v>
      </c>
      <c r="V29" s="9">
        <f t="shared" si="0"/>
        <v>362</v>
      </c>
      <c r="W29" s="9">
        <f t="shared" si="0"/>
        <v>5421</v>
      </c>
    </row>
    <row r="30" spans="2:23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</sheetData>
  <mergeCells count="21">
    <mergeCell ref="R10:R11"/>
    <mergeCell ref="S10:S11"/>
    <mergeCell ref="T10:U10"/>
    <mergeCell ref="V10:V11"/>
    <mergeCell ref="W10:W11"/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66" t="s">
        <v>238</v>
      </c>
      <c r="D9" s="63"/>
      <c r="E9" s="63"/>
      <c r="F9" s="63"/>
      <c r="G9" s="73"/>
      <c r="H9" s="66" t="s">
        <v>239</v>
      </c>
      <c r="I9" s="63"/>
      <c r="J9" s="63"/>
      <c r="K9" s="63"/>
      <c r="L9" s="73"/>
      <c r="M9" s="66" t="s">
        <v>52</v>
      </c>
      <c r="N9" s="63"/>
      <c r="O9" s="63"/>
      <c r="P9" s="63"/>
      <c r="Q9" s="73"/>
    </row>
    <row r="10" spans="2:17" ht="28.5" customHeight="1" x14ac:dyDescent="0.2">
      <c r="B10" s="11"/>
      <c r="C10" s="76" t="s">
        <v>127</v>
      </c>
      <c r="D10" s="76"/>
      <c r="E10" s="76" t="s">
        <v>128</v>
      </c>
      <c r="F10" s="76"/>
      <c r="G10" s="74" t="s">
        <v>52</v>
      </c>
      <c r="H10" s="76" t="s">
        <v>129</v>
      </c>
      <c r="I10" s="76"/>
      <c r="J10" s="74" t="s">
        <v>128</v>
      </c>
      <c r="K10" s="74"/>
      <c r="L10" s="74" t="s">
        <v>52</v>
      </c>
      <c r="M10" s="76" t="s">
        <v>127</v>
      </c>
      <c r="N10" s="76"/>
      <c r="O10" s="74" t="s">
        <v>128</v>
      </c>
      <c r="P10" s="74"/>
      <c r="Q10" s="74" t="s">
        <v>52</v>
      </c>
    </row>
    <row r="11" spans="2:17" ht="42" customHeight="1" thickBot="1" x14ac:dyDescent="0.25">
      <c r="B11" s="13"/>
      <c r="C11" s="21" t="s">
        <v>41</v>
      </c>
      <c r="D11" s="21" t="s">
        <v>130</v>
      </c>
      <c r="E11" s="21" t="s">
        <v>41</v>
      </c>
      <c r="F11" s="21" t="s">
        <v>130</v>
      </c>
      <c r="G11" s="75"/>
      <c r="H11" s="21" t="s">
        <v>41</v>
      </c>
      <c r="I11" s="21" t="s">
        <v>130</v>
      </c>
      <c r="J11" s="21" t="s">
        <v>41</v>
      </c>
      <c r="K11" s="21" t="s">
        <v>130</v>
      </c>
      <c r="L11" s="75"/>
      <c r="M11" s="21" t="s">
        <v>41</v>
      </c>
      <c r="N11" s="21" t="s">
        <v>130</v>
      </c>
      <c r="O11" s="21" t="s">
        <v>41</v>
      </c>
      <c r="P11" s="21" t="s">
        <v>130</v>
      </c>
      <c r="Q11" s="75"/>
    </row>
    <row r="12" spans="2:17" ht="20.100000000000001" customHeight="1" thickBot="1" x14ac:dyDescent="0.25">
      <c r="B12" s="3" t="s">
        <v>22</v>
      </c>
      <c r="C12" s="18">
        <v>13</v>
      </c>
      <c r="D12" s="18">
        <v>23</v>
      </c>
      <c r="E12" s="18">
        <v>687</v>
      </c>
      <c r="F12" s="18">
        <v>772</v>
      </c>
      <c r="G12" s="18">
        <v>1495</v>
      </c>
      <c r="H12" s="18">
        <v>0</v>
      </c>
      <c r="I12" s="18">
        <v>1</v>
      </c>
      <c r="J12" s="18">
        <v>0</v>
      </c>
      <c r="K12" s="18">
        <v>1</v>
      </c>
      <c r="L12" s="18">
        <v>2</v>
      </c>
      <c r="M12" s="18">
        <v>13</v>
      </c>
      <c r="N12" s="18">
        <v>24</v>
      </c>
      <c r="O12" s="18">
        <v>687</v>
      </c>
      <c r="P12" s="18">
        <v>773</v>
      </c>
      <c r="Q12" s="18">
        <v>1497</v>
      </c>
    </row>
    <row r="13" spans="2:17" ht="20.100000000000001" customHeight="1" thickBot="1" x14ac:dyDescent="0.25">
      <c r="B13" s="4" t="s">
        <v>23</v>
      </c>
      <c r="C13" s="19">
        <v>0</v>
      </c>
      <c r="D13" s="19">
        <v>15</v>
      </c>
      <c r="E13" s="19">
        <v>57</v>
      </c>
      <c r="F13" s="19">
        <v>172</v>
      </c>
      <c r="G13" s="19">
        <v>244</v>
      </c>
      <c r="H13" s="19">
        <v>0</v>
      </c>
      <c r="I13" s="19">
        <v>0</v>
      </c>
      <c r="J13" s="19">
        <v>0</v>
      </c>
      <c r="K13" s="19">
        <v>4</v>
      </c>
      <c r="L13" s="19">
        <v>4</v>
      </c>
      <c r="M13" s="19">
        <v>0</v>
      </c>
      <c r="N13" s="19">
        <v>15</v>
      </c>
      <c r="O13" s="19">
        <v>57</v>
      </c>
      <c r="P13" s="19">
        <v>176</v>
      </c>
      <c r="Q13" s="19">
        <v>248</v>
      </c>
    </row>
    <row r="14" spans="2:17" ht="20.100000000000001" customHeight="1" thickBot="1" x14ac:dyDescent="0.25">
      <c r="B14" s="4" t="s">
        <v>24</v>
      </c>
      <c r="C14" s="19">
        <v>0</v>
      </c>
      <c r="D14" s="19">
        <v>1</v>
      </c>
      <c r="E14" s="19">
        <v>77</v>
      </c>
      <c r="F14" s="19">
        <v>77</v>
      </c>
      <c r="G14" s="19">
        <v>155</v>
      </c>
      <c r="H14" s="19">
        <v>0</v>
      </c>
      <c r="I14" s="19">
        <v>0</v>
      </c>
      <c r="J14" s="19">
        <v>0</v>
      </c>
      <c r="K14" s="19">
        <v>1</v>
      </c>
      <c r="L14" s="19">
        <v>1</v>
      </c>
      <c r="M14" s="19">
        <v>0</v>
      </c>
      <c r="N14" s="19">
        <v>1</v>
      </c>
      <c r="O14" s="19">
        <v>77</v>
      </c>
      <c r="P14" s="19">
        <v>78</v>
      </c>
      <c r="Q14" s="19">
        <v>156</v>
      </c>
    </row>
    <row r="15" spans="2:17" ht="20.100000000000001" customHeight="1" thickBot="1" x14ac:dyDescent="0.25">
      <c r="B15" s="4" t="s">
        <v>25</v>
      </c>
      <c r="C15" s="19">
        <v>4</v>
      </c>
      <c r="D15" s="19">
        <v>6</v>
      </c>
      <c r="E15" s="19">
        <v>46</v>
      </c>
      <c r="F15" s="19">
        <v>213</v>
      </c>
      <c r="G15" s="19">
        <v>269</v>
      </c>
      <c r="H15" s="19">
        <v>0</v>
      </c>
      <c r="I15" s="19">
        <v>1</v>
      </c>
      <c r="J15" s="19">
        <v>0</v>
      </c>
      <c r="K15" s="19">
        <v>0</v>
      </c>
      <c r="L15" s="19">
        <v>1</v>
      </c>
      <c r="M15" s="19">
        <v>4</v>
      </c>
      <c r="N15" s="19">
        <v>7</v>
      </c>
      <c r="O15" s="19">
        <v>46</v>
      </c>
      <c r="P15" s="19">
        <v>213</v>
      </c>
      <c r="Q15" s="19">
        <v>270</v>
      </c>
    </row>
    <row r="16" spans="2:17" ht="20.100000000000001" customHeight="1" thickBot="1" x14ac:dyDescent="0.25">
      <c r="B16" s="4" t="s">
        <v>26</v>
      </c>
      <c r="C16" s="19">
        <v>7</v>
      </c>
      <c r="D16" s="19">
        <v>15</v>
      </c>
      <c r="E16" s="19">
        <v>106</v>
      </c>
      <c r="F16" s="19">
        <v>76</v>
      </c>
      <c r="G16" s="19">
        <v>204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7</v>
      </c>
      <c r="N16" s="19">
        <v>15</v>
      </c>
      <c r="O16" s="19">
        <v>106</v>
      </c>
      <c r="P16" s="19">
        <v>76</v>
      </c>
      <c r="Q16" s="19">
        <v>204</v>
      </c>
    </row>
    <row r="17" spans="2:17" ht="20.100000000000001" customHeight="1" thickBot="1" x14ac:dyDescent="0.25">
      <c r="B17" s="4" t="s">
        <v>27</v>
      </c>
      <c r="C17" s="19">
        <v>0</v>
      </c>
      <c r="D17" s="19">
        <v>0</v>
      </c>
      <c r="E17" s="19">
        <v>57</v>
      </c>
      <c r="F17" s="19">
        <v>18</v>
      </c>
      <c r="G17" s="19">
        <v>75</v>
      </c>
      <c r="H17" s="19">
        <v>0</v>
      </c>
      <c r="I17" s="19">
        <v>0</v>
      </c>
      <c r="J17" s="19">
        <v>0</v>
      </c>
      <c r="K17" s="19">
        <v>5</v>
      </c>
      <c r="L17" s="19">
        <v>5</v>
      </c>
      <c r="M17" s="19">
        <v>0</v>
      </c>
      <c r="N17" s="19">
        <v>0</v>
      </c>
      <c r="O17" s="19">
        <v>57</v>
      </c>
      <c r="P17" s="19">
        <v>23</v>
      </c>
      <c r="Q17" s="19">
        <v>80</v>
      </c>
    </row>
    <row r="18" spans="2:17" ht="20.100000000000001" customHeight="1" thickBot="1" x14ac:dyDescent="0.25">
      <c r="B18" s="4" t="s">
        <v>28</v>
      </c>
      <c r="C18" s="19">
        <v>1</v>
      </c>
      <c r="D18" s="19">
        <v>1</v>
      </c>
      <c r="E18" s="19">
        <v>89</v>
      </c>
      <c r="F18" s="19">
        <v>235</v>
      </c>
      <c r="G18" s="19">
        <v>326</v>
      </c>
      <c r="H18" s="19">
        <v>0</v>
      </c>
      <c r="I18" s="19">
        <v>1</v>
      </c>
      <c r="J18" s="19">
        <v>0</v>
      </c>
      <c r="K18" s="19">
        <v>0</v>
      </c>
      <c r="L18" s="19">
        <v>1</v>
      </c>
      <c r="M18" s="19">
        <v>1</v>
      </c>
      <c r="N18" s="19">
        <v>2</v>
      </c>
      <c r="O18" s="19">
        <v>89</v>
      </c>
      <c r="P18" s="19">
        <v>235</v>
      </c>
      <c r="Q18" s="19">
        <v>327</v>
      </c>
    </row>
    <row r="19" spans="2:17" ht="20.100000000000001" customHeight="1" thickBot="1" x14ac:dyDescent="0.25">
      <c r="B19" s="4" t="s">
        <v>29</v>
      </c>
      <c r="C19" s="19">
        <v>0</v>
      </c>
      <c r="D19" s="19">
        <v>3</v>
      </c>
      <c r="E19" s="19">
        <v>137</v>
      </c>
      <c r="F19" s="19">
        <v>115</v>
      </c>
      <c r="G19" s="19">
        <v>255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3</v>
      </c>
      <c r="O19" s="19">
        <v>137</v>
      </c>
      <c r="P19" s="19">
        <v>115</v>
      </c>
      <c r="Q19" s="19">
        <v>255</v>
      </c>
    </row>
    <row r="20" spans="2:17" ht="20.100000000000001" customHeight="1" thickBot="1" x14ac:dyDescent="0.25">
      <c r="B20" s="4" t="s">
        <v>30</v>
      </c>
      <c r="C20" s="19">
        <v>12</v>
      </c>
      <c r="D20" s="19">
        <v>5</v>
      </c>
      <c r="E20" s="19">
        <v>862</v>
      </c>
      <c r="F20" s="19">
        <v>837</v>
      </c>
      <c r="G20" s="19">
        <v>1716</v>
      </c>
      <c r="H20" s="19">
        <v>0</v>
      </c>
      <c r="I20" s="19">
        <v>1</v>
      </c>
      <c r="J20" s="19">
        <v>0</v>
      </c>
      <c r="K20" s="19">
        <v>9</v>
      </c>
      <c r="L20" s="19">
        <v>10</v>
      </c>
      <c r="M20" s="19">
        <v>12</v>
      </c>
      <c r="N20" s="19">
        <v>6</v>
      </c>
      <c r="O20" s="19">
        <v>862</v>
      </c>
      <c r="P20" s="19">
        <v>846</v>
      </c>
      <c r="Q20" s="19">
        <v>1726</v>
      </c>
    </row>
    <row r="21" spans="2:17" ht="20.100000000000001" customHeight="1" thickBot="1" x14ac:dyDescent="0.25">
      <c r="B21" s="4" t="s">
        <v>31</v>
      </c>
      <c r="C21" s="19">
        <v>11</v>
      </c>
      <c r="D21" s="19">
        <v>5</v>
      </c>
      <c r="E21" s="19">
        <v>456</v>
      </c>
      <c r="F21" s="19">
        <v>625</v>
      </c>
      <c r="G21" s="19">
        <v>1097</v>
      </c>
      <c r="H21" s="19">
        <v>0</v>
      </c>
      <c r="I21" s="19">
        <v>1</v>
      </c>
      <c r="J21" s="19">
        <v>0</v>
      </c>
      <c r="K21" s="19">
        <v>4</v>
      </c>
      <c r="L21" s="19">
        <v>5</v>
      </c>
      <c r="M21" s="19">
        <v>11</v>
      </c>
      <c r="N21" s="19">
        <v>6</v>
      </c>
      <c r="O21" s="19">
        <v>456</v>
      </c>
      <c r="P21" s="19">
        <v>629</v>
      </c>
      <c r="Q21" s="19">
        <v>1102</v>
      </c>
    </row>
    <row r="22" spans="2:17" ht="20.100000000000001" customHeight="1" thickBot="1" x14ac:dyDescent="0.25">
      <c r="B22" s="4" t="s">
        <v>32</v>
      </c>
      <c r="C22" s="19">
        <v>5</v>
      </c>
      <c r="D22" s="19">
        <v>0</v>
      </c>
      <c r="E22" s="19">
        <v>20</v>
      </c>
      <c r="F22" s="19">
        <v>97</v>
      </c>
      <c r="G22" s="19">
        <v>122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5</v>
      </c>
      <c r="N22" s="19">
        <v>0</v>
      </c>
      <c r="O22" s="19">
        <v>20</v>
      </c>
      <c r="P22" s="19">
        <v>97</v>
      </c>
      <c r="Q22" s="19">
        <v>122</v>
      </c>
    </row>
    <row r="23" spans="2:17" ht="20.100000000000001" customHeight="1" thickBot="1" x14ac:dyDescent="0.25">
      <c r="B23" s="4" t="s">
        <v>33</v>
      </c>
      <c r="C23" s="19">
        <v>7</v>
      </c>
      <c r="D23" s="19">
        <v>2</v>
      </c>
      <c r="E23" s="19">
        <v>102</v>
      </c>
      <c r="F23" s="19">
        <v>214</v>
      </c>
      <c r="G23" s="19">
        <v>325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7</v>
      </c>
      <c r="N23" s="19">
        <v>2</v>
      </c>
      <c r="O23" s="19">
        <v>102</v>
      </c>
      <c r="P23" s="19">
        <v>214</v>
      </c>
      <c r="Q23" s="19">
        <v>325</v>
      </c>
    </row>
    <row r="24" spans="2:17" ht="20.100000000000001" customHeight="1" thickBot="1" x14ac:dyDescent="0.25">
      <c r="B24" s="4" t="s">
        <v>34</v>
      </c>
      <c r="C24" s="19">
        <v>8</v>
      </c>
      <c r="D24" s="19">
        <v>62</v>
      </c>
      <c r="E24" s="19">
        <v>426</v>
      </c>
      <c r="F24" s="19">
        <v>1093</v>
      </c>
      <c r="G24" s="19">
        <v>1589</v>
      </c>
      <c r="H24" s="19">
        <v>0</v>
      </c>
      <c r="I24" s="19">
        <v>1</v>
      </c>
      <c r="J24" s="19">
        <v>0</v>
      </c>
      <c r="K24" s="19">
        <v>4</v>
      </c>
      <c r="L24" s="19">
        <v>5</v>
      </c>
      <c r="M24" s="19">
        <v>8</v>
      </c>
      <c r="N24" s="19">
        <v>63</v>
      </c>
      <c r="O24" s="19">
        <v>426</v>
      </c>
      <c r="P24" s="19">
        <v>1097</v>
      </c>
      <c r="Q24" s="19">
        <v>1594</v>
      </c>
    </row>
    <row r="25" spans="2:17" ht="20.100000000000001" customHeight="1" thickBot="1" x14ac:dyDescent="0.25">
      <c r="B25" s="4" t="s">
        <v>35</v>
      </c>
      <c r="C25" s="19">
        <v>13</v>
      </c>
      <c r="D25" s="19">
        <v>2</v>
      </c>
      <c r="E25" s="19">
        <v>89</v>
      </c>
      <c r="F25" s="19">
        <v>114</v>
      </c>
      <c r="G25" s="19">
        <v>218</v>
      </c>
      <c r="H25" s="19">
        <v>0</v>
      </c>
      <c r="I25" s="19">
        <v>1</v>
      </c>
      <c r="J25" s="19">
        <v>0</v>
      </c>
      <c r="K25" s="19">
        <v>2</v>
      </c>
      <c r="L25" s="19">
        <v>3</v>
      </c>
      <c r="M25" s="19">
        <v>13</v>
      </c>
      <c r="N25" s="19">
        <v>3</v>
      </c>
      <c r="O25" s="19">
        <v>89</v>
      </c>
      <c r="P25" s="19">
        <v>116</v>
      </c>
      <c r="Q25" s="19">
        <v>221</v>
      </c>
    </row>
    <row r="26" spans="2:17" ht="20.100000000000001" customHeight="1" thickBot="1" x14ac:dyDescent="0.25">
      <c r="B26" s="4" t="s">
        <v>36</v>
      </c>
      <c r="C26" s="19">
        <v>0</v>
      </c>
      <c r="D26" s="19">
        <v>0</v>
      </c>
      <c r="E26" s="19">
        <v>12</v>
      </c>
      <c r="F26" s="19">
        <v>44</v>
      </c>
      <c r="G26" s="19">
        <v>56</v>
      </c>
      <c r="H26" s="19">
        <v>0</v>
      </c>
      <c r="I26" s="19">
        <v>0</v>
      </c>
      <c r="J26" s="19">
        <v>0</v>
      </c>
      <c r="K26" s="19">
        <v>1</v>
      </c>
      <c r="L26" s="19">
        <v>1</v>
      </c>
      <c r="M26" s="19">
        <v>0</v>
      </c>
      <c r="N26" s="19">
        <v>0</v>
      </c>
      <c r="O26" s="19">
        <v>12</v>
      </c>
      <c r="P26" s="19">
        <v>45</v>
      </c>
      <c r="Q26" s="19">
        <v>57</v>
      </c>
    </row>
    <row r="27" spans="2:17" ht="20.100000000000001" customHeight="1" thickBot="1" x14ac:dyDescent="0.25">
      <c r="B27" s="5" t="s">
        <v>37</v>
      </c>
      <c r="C27" s="19">
        <v>0</v>
      </c>
      <c r="D27" s="19">
        <v>1</v>
      </c>
      <c r="E27" s="19">
        <v>88</v>
      </c>
      <c r="F27" s="19">
        <v>260</v>
      </c>
      <c r="G27" s="19">
        <v>349</v>
      </c>
      <c r="H27" s="19">
        <v>0</v>
      </c>
      <c r="I27" s="19">
        <v>0</v>
      </c>
      <c r="J27" s="19">
        <v>0</v>
      </c>
      <c r="K27" s="19">
        <v>3</v>
      </c>
      <c r="L27" s="19">
        <v>3</v>
      </c>
      <c r="M27" s="19">
        <v>0</v>
      </c>
      <c r="N27" s="19">
        <v>1</v>
      </c>
      <c r="O27" s="19">
        <v>88</v>
      </c>
      <c r="P27" s="19">
        <v>263</v>
      </c>
      <c r="Q27" s="19">
        <v>352</v>
      </c>
    </row>
    <row r="28" spans="2:17" ht="20.100000000000001" customHeight="1" thickBot="1" x14ac:dyDescent="0.25">
      <c r="B28" s="6" t="s">
        <v>38</v>
      </c>
      <c r="C28" s="20">
        <v>0</v>
      </c>
      <c r="D28" s="20">
        <v>0</v>
      </c>
      <c r="E28" s="20">
        <v>25</v>
      </c>
      <c r="F28" s="20">
        <v>34</v>
      </c>
      <c r="G28" s="20">
        <v>59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25</v>
      </c>
      <c r="P28" s="20">
        <v>34</v>
      </c>
      <c r="Q28" s="20">
        <v>59</v>
      </c>
    </row>
    <row r="29" spans="2:17" ht="20.100000000000001" customHeight="1" thickBot="1" x14ac:dyDescent="0.25">
      <c r="B29" s="7" t="s">
        <v>39</v>
      </c>
      <c r="C29" s="9">
        <f>SUM(C12:C28)</f>
        <v>81</v>
      </c>
      <c r="D29" s="9">
        <f t="shared" ref="D29:Q29" si="0">SUM(D12:D28)</f>
        <v>141</v>
      </c>
      <c r="E29" s="9">
        <f t="shared" si="0"/>
        <v>3336</v>
      </c>
      <c r="F29" s="9">
        <f t="shared" si="0"/>
        <v>4996</v>
      </c>
      <c r="G29" s="9">
        <f t="shared" si="0"/>
        <v>8554</v>
      </c>
      <c r="H29" s="9">
        <f t="shared" si="0"/>
        <v>0</v>
      </c>
      <c r="I29" s="9">
        <f t="shared" si="0"/>
        <v>7</v>
      </c>
      <c r="J29" s="9">
        <f t="shared" si="0"/>
        <v>0</v>
      </c>
      <c r="K29" s="9">
        <f t="shared" si="0"/>
        <v>34</v>
      </c>
      <c r="L29" s="9">
        <f t="shared" si="0"/>
        <v>41</v>
      </c>
      <c r="M29" s="9">
        <f t="shared" si="0"/>
        <v>81</v>
      </c>
      <c r="N29" s="9">
        <f t="shared" si="0"/>
        <v>148</v>
      </c>
      <c r="O29" s="9">
        <f t="shared" si="0"/>
        <v>3336</v>
      </c>
      <c r="P29" s="9">
        <f t="shared" si="0"/>
        <v>5030</v>
      </c>
      <c r="Q29" s="9">
        <f t="shared" si="0"/>
        <v>8595</v>
      </c>
    </row>
    <row r="30" spans="2:17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2020-06-09T10:53:28Z</cp:lastPrinted>
  <dcterms:created xsi:type="dcterms:W3CDTF">2018-11-16T09:47:02Z</dcterms:created>
  <dcterms:modified xsi:type="dcterms:W3CDTF">2024-06-07T11:17:23Z</dcterms:modified>
</cp:coreProperties>
</file>